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SC\Building_Plan_Review\ICC Building Valuations\"/>
    </mc:Choice>
  </mc:AlternateContent>
  <xr:revisionPtr revIDLastSave="0" documentId="13_ncr:1_{E3889D59-416D-490E-AEB1-73CE2218216A}" xr6:coauthVersionLast="47" xr6:coauthVersionMax="47" xr10:uidLastSave="{00000000-0000-0000-0000-000000000000}"/>
  <bookViews>
    <workbookView xWindow="28680" yWindow="-120" windowWidth="29040" windowHeight="15720" xr2:uid="{1E58EE74-8A30-46D6-BAEB-DB5B802F5CE8}"/>
  </bookViews>
  <sheets>
    <sheet name="ICC Grouping" sheetId="3" r:id="rId1"/>
    <sheet name="Rat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8" i="3" l="1"/>
  <c r="C15" i="3"/>
  <c r="C225" i="3"/>
  <c r="F225" i="3"/>
  <c r="C184" i="3"/>
  <c r="C286" i="3"/>
  <c r="C287" i="3"/>
  <c r="C288" i="3"/>
  <c r="C213" i="3" s="1"/>
  <c r="C289" i="3"/>
  <c r="C290" i="3"/>
  <c r="C291" i="3"/>
  <c r="C292" i="3"/>
  <c r="C293" i="3"/>
  <c r="C235" i="3" s="1"/>
  <c r="C276" i="3"/>
  <c r="C234" i="3" s="1"/>
  <c r="C277" i="3"/>
  <c r="C278" i="3"/>
  <c r="C279" i="3"/>
  <c r="C280" i="3"/>
  <c r="C281" i="3"/>
  <c r="C282" i="3"/>
  <c r="C283" i="3"/>
  <c r="C266" i="3"/>
  <c r="C267" i="3"/>
  <c r="C268" i="3"/>
  <c r="C269" i="3"/>
  <c r="C270" i="3"/>
  <c r="C271" i="3"/>
  <c r="C272" i="3"/>
  <c r="C273" i="3"/>
  <c r="C256" i="3"/>
  <c r="C257" i="3"/>
  <c r="C258" i="3"/>
  <c r="C259" i="3"/>
  <c r="C260" i="3"/>
  <c r="C261" i="3"/>
  <c r="C262" i="3"/>
  <c r="C263" i="3"/>
  <c r="C240" i="3"/>
  <c r="C241" i="3"/>
  <c r="C242" i="3"/>
  <c r="C243" i="3"/>
  <c r="C244" i="3"/>
  <c r="C245" i="3"/>
  <c r="C246" i="3"/>
  <c r="C247" i="3"/>
  <c r="C226" i="3"/>
  <c r="C227" i="3"/>
  <c r="C228" i="3"/>
  <c r="C229" i="3"/>
  <c r="C230" i="3"/>
  <c r="C231" i="3"/>
  <c r="C232" i="3"/>
  <c r="C233" i="3"/>
  <c r="C216" i="3"/>
  <c r="C217" i="3"/>
  <c r="C218" i="3"/>
  <c r="C219" i="3"/>
  <c r="C220" i="3"/>
  <c r="C221" i="3"/>
  <c r="C222" i="3"/>
  <c r="C223" i="3"/>
  <c r="C205" i="3"/>
  <c r="C206" i="3"/>
  <c r="C207" i="3"/>
  <c r="C208" i="3"/>
  <c r="C209" i="3"/>
  <c r="C210" i="3"/>
  <c r="C211" i="3"/>
  <c r="C212" i="3"/>
  <c r="C195" i="3"/>
  <c r="C196" i="3"/>
  <c r="C197" i="3"/>
  <c r="C198" i="3"/>
  <c r="C199" i="3"/>
  <c r="C200" i="3"/>
  <c r="C201" i="3"/>
  <c r="C202" i="3"/>
  <c r="C185" i="3"/>
  <c r="C186" i="3"/>
  <c r="C187" i="3"/>
  <c r="C188" i="3"/>
  <c r="C189" i="3"/>
  <c r="C190" i="3"/>
  <c r="C191" i="3"/>
  <c r="C192" i="3"/>
  <c r="C275" i="3"/>
  <c r="C285" i="3"/>
  <c r="C265" i="3"/>
  <c r="C255" i="3"/>
  <c r="C239" i="3"/>
  <c r="C215" i="3"/>
  <c r="C204" i="3"/>
  <c r="C194" i="3"/>
  <c r="C181" i="3"/>
  <c r="C180" i="3"/>
  <c r="C175" i="3"/>
  <c r="C176" i="3"/>
  <c r="C177" i="3"/>
  <c r="C178" i="3"/>
  <c r="C174" i="3"/>
  <c r="C155" i="3"/>
  <c r="C156" i="3"/>
  <c r="C157" i="3"/>
  <c r="C158" i="3"/>
  <c r="C159" i="3"/>
  <c r="C160" i="3"/>
  <c r="C161" i="3"/>
  <c r="C162" i="3"/>
  <c r="C154" i="3"/>
  <c r="C171" i="3"/>
  <c r="C170" i="3"/>
  <c r="C164" i="3"/>
  <c r="C165" i="3"/>
  <c r="C166" i="3"/>
  <c r="C167" i="3"/>
  <c r="C168" i="3"/>
  <c r="C146" i="3"/>
  <c r="C147" i="3"/>
  <c r="C144" i="3"/>
  <c r="C135" i="3"/>
  <c r="C136" i="3"/>
  <c r="C137" i="3"/>
  <c r="C138" i="3"/>
  <c r="C139" i="3"/>
  <c r="C140" i="3"/>
  <c r="C141" i="3"/>
  <c r="C142" i="3"/>
  <c r="C145" i="3"/>
  <c r="C148" i="3"/>
  <c r="C149" i="3"/>
  <c r="C150" i="3"/>
  <c r="C151" i="3"/>
  <c r="C152" i="3"/>
  <c r="C134" i="3"/>
  <c r="C125" i="3"/>
  <c r="C126" i="3"/>
  <c r="C127" i="3"/>
  <c r="C128" i="3"/>
  <c r="C129" i="3"/>
  <c r="C130" i="3"/>
  <c r="C131" i="3"/>
  <c r="C132" i="3"/>
  <c r="C116" i="3"/>
  <c r="C117" i="3"/>
  <c r="C118" i="3"/>
  <c r="C119" i="3"/>
  <c r="C120" i="3"/>
  <c r="C121" i="3"/>
  <c r="C122" i="3"/>
  <c r="C123" i="3"/>
  <c r="C115" i="3"/>
  <c r="C105" i="3"/>
  <c r="C106" i="3"/>
  <c r="C107" i="3"/>
  <c r="C108" i="3"/>
  <c r="C109" i="3"/>
  <c r="C110" i="3"/>
  <c r="C111" i="3"/>
  <c r="C112" i="3"/>
  <c r="C113" i="3"/>
  <c r="C96" i="3"/>
  <c r="C97" i="3"/>
  <c r="C98" i="3"/>
  <c r="C99" i="3"/>
  <c r="C100" i="3"/>
  <c r="C101" i="3"/>
  <c r="C102" i="3"/>
  <c r="C103" i="3"/>
  <c r="C87" i="3"/>
  <c r="C86" i="3"/>
  <c r="C88" i="3"/>
  <c r="C89" i="3"/>
  <c r="C90" i="3"/>
  <c r="C91" i="3"/>
  <c r="C92" i="3"/>
  <c r="C93" i="3"/>
  <c r="C76" i="3"/>
  <c r="C77" i="3"/>
  <c r="C78" i="3"/>
  <c r="C79" i="3"/>
  <c r="C80" i="3"/>
  <c r="C81" i="3"/>
  <c r="C82" i="3"/>
  <c r="C83" i="3"/>
  <c r="C75" i="3"/>
  <c r="C66" i="3"/>
  <c r="C67" i="3"/>
  <c r="C68" i="3"/>
  <c r="C69" i="3"/>
  <c r="C70" i="3"/>
  <c r="C71" i="3"/>
  <c r="C72" i="3"/>
  <c r="C73" i="3"/>
  <c r="C56" i="3"/>
  <c r="C57" i="3"/>
  <c r="C58" i="3"/>
  <c r="C59" i="3"/>
  <c r="C60" i="3"/>
  <c r="C61" i="3"/>
  <c r="C62" i="3"/>
  <c r="C63" i="3"/>
  <c r="C35" i="3"/>
  <c r="C95" i="3"/>
  <c r="C85" i="3"/>
  <c r="C65" i="3"/>
  <c r="C55" i="3"/>
  <c r="C45" i="3"/>
  <c r="C46" i="3"/>
  <c r="C47" i="3"/>
  <c r="C48" i="3"/>
  <c r="C49" i="3"/>
  <c r="C50" i="3"/>
  <c r="C51" i="3"/>
  <c r="C52" i="3"/>
  <c r="C53" i="3"/>
  <c r="C36" i="3"/>
  <c r="C37" i="3"/>
  <c r="C38" i="3"/>
  <c r="C39" i="3"/>
  <c r="C40" i="3"/>
  <c r="C41" i="3"/>
  <c r="C42" i="3"/>
  <c r="C43" i="3"/>
  <c r="C33" i="3"/>
  <c r="C26" i="3"/>
  <c r="C27" i="3"/>
  <c r="C28" i="3"/>
  <c r="C29" i="3"/>
  <c r="C30" i="3"/>
  <c r="C31" i="3"/>
  <c r="C32" i="3"/>
  <c r="C25" i="3"/>
  <c r="C17" i="3"/>
  <c r="C18" i="3"/>
  <c r="C19" i="3"/>
  <c r="C20" i="3"/>
  <c r="C21" i="3"/>
  <c r="C22" i="3"/>
  <c r="C23" i="3"/>
  <c r="C16" i="3"/>
  <c r="F285" i="3"/>
  <c r="F275" i="3"/>
  <c r="F276" i="3"/>
  <c r="F277" i="3"/>
  <c r="F278" i="3"/>
  <c r="F279" i="3"/>
  <c r="F280" i="3"/>
  <c r="F281" i="3"/>
  <c r="F282" i="3"/>
  <c r="F283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154" i="3"/>
  <c r="F155" i="3"/>
  <c r="F156" i="3"/>
  <c r="F157" i="3"/>
  <c r="F158" i="3"/>
  <c r="F159" i="3"/>
  <c r="F160" i="3"/>
  <c r="F161" i="3"/>
  <c r="F162" i="3"/>
  <c r="F95" i="3"/>
  <c r="F96" i="3"/>
  <c r="F97" i="3"/>
  <c r="F98" i="3"/>
  <c r="F99" i="3"/>
  <c r="F100" i="3"/>
  <c r="F101" i="3"/>
  <c r="F102" i="3"/>
  <c r="F103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39" i="3"/>
  <c r="F273" i="3"/>
  <c r="F272" i="3"/>
  <c r="F271" i="3"/>
  <c r="F270" i="3"/>
  <c r="F269" i="3"/>
  <c r="F268" i="3"/>
  <c r="F267" i="3"/>
  <c r="F266" i="3"/>
  <c r="F265" i="3"/>
  <c r="F181" i="3"/>
  <c r="F179" i="3"/>
  <c r="F171" i="3"/>
  <c r="F169" i="3"/>
  <c r="F142" i="3"/>
  <c r="F141" i="3"/>
  <c r="F140" i="3"/>
  <c r="F139" i="3"/>
  <c r="F138" i="3"/>
  <c r="F137" i="3"/>
  <c r="F136" i="3"/>
  <c r="F135" i="3"/>
  <c r="F134" i="3"/>
  <c r="F132" i="3"/>
  <c r="F131" i="3"/>
  <c r="F130" i="3"/>
  <c r="F129" i="3"/>
  <c r="F128" i="3"/>
  <c r="F127" i="3"/>
  <c r="F126" i="3"/>
  <c r="F125" i="3"/>
  <c r="F152" i="3"/>
  <c r="F151" i="3"/>
  <c r="F150" i="3"/>
  <c r="F149" i="3"/>
  <c r="F148" i="3"/>
  <c r="F147" i="3"/>
  <c r="F146" i="3"/>
  <c r="F145" i="3"/>
  <c r="F144" i="3"/>
  <c r="F113" i="3"/>
  <c r="F112" i="3"/>
  <c r="F111" i="3"/>
  <c r="F110" i="3"/>
  <c r="F109" i="3"/>
  <c r="F108" i="3"/>
  <c r="F107" i="3"/>
  <c r="F106" i="3"/>
  <c r="F105" i="3"/>
  <c r="F43" i="3"/>
  <c r="F42" i="3"/>
  <c r="F41" i="3"/>
  <c r="F40" i="3"/>
  <c r="F39" i="3"/>
  <c r="F38" i="3"/>
  <c r="F37" i="3"/>
  <c r="F36" i="3"/>
  <c r="F35" i="3"/>
  <c r="F33" i="3"/>
  <c r="F32" i="3"/>
  <c r="F31" i="3"/>
  <c r="F30" i="3"/>
  <c r="F29" i="3"/>
  <c r="F28" i="3"/>
  <c r="F27" i="3"/>
  <c r="F26" i="3"/>
  <c r="F25" i="3"/>
  <c r="F10" i="3"/>
  <c r="F11" i="3"/>
  <c r="F12" i="3"/>
  <c r="F13" i="3"/>
  <c r="F15" i="3"/>
  <c r="F16" i="3"/>
  <c r="F17" i="3"/>
  <c r="F18" i="3"/>
  <c r="F19" i="3"/>
  <c r="F20" i="3"/>
  <c r="F21" i="3"/>
  <c r="F22" i="3"/>
  <c r="F23" i="3"/>
  <c r="F45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3" i="3"/>
  <c r="F75" i="3"/>
  <c r="F76" i="3"/>
  <c r="F77" i="3"/>
  <c r="F78" i="3"/>
  <c r="F79" i="3"/>
  <c r="F80" i="3"/>
  <c r="F81" i="3"/>
  <c r="F82" i="3"/>
  <c r="F83" i="3"/>
  <c r="F85" i="3"/>
  <c r="F86" i="3"/>
  <c r="F87" i="3"/>
  <c r="F88" i="3"/>
  <c r="F89" i="3"/>
  <c r="F90" i="3"/>
  <c r="F91" i="3"/>
  <c r="F92" i="3"/>
  <c r="F93" i="3"/>
  <c r="F115" i="3"/>
  <c r="F116" i="3"/>
  <c r="F117" i="3"/>
  <c r="F118" i="3"/>
  <c r="F119" i="3"/>
  <c r="F120" i="3"/>
  <c r="F121" i="3"/>
  <c r="F122" i="3"/>
  <c r="F123" i="3"/>
  <c r="F164" i="3"/>
  <c r="F165" i="3"/>
  <c r="F166" i="3"/>
  <c r="F167" i="3"/>
  <c r="F168" i="3"/>
  <c r="F170" i="3"/>
  <c r="F172" i="3"/>
  <c r="F174" i="3"/>
  <c r="F175" i="3"/>
  <c r="F176" i="3"/>
  <c r="F177" i="3"/>
  <c r="F178" i="3"/>
  <c r="F180" i="3"/>
  <c r="F182" i="3"/>
  <c r="F184" i="3"/>
  <c r="F185" i="3"/>
  <c r="F186" i="3"/>
  <c r="F187" i="3"/>
  <c r="F188" i="3"/>
  <c r="F189" i="3"/>
  <c r="F190" i="3"/>
  <c r="F191" i="3"/>
  <c r="F192" i="3"/>
  <c r="F194" i="3"/>
  <c r="F195" i="3"/>
  <c r="F196" i="3"/>
  <c r="F197" i="3"/>
  <c r="F198" i="3"/>
  <c r="F199" i="3"/>
  <c r="F200" i="3"/>
  <c r="F201" i="3"/>
  <c r="F202" i="3"/>
  <c r="F204" i="3"/>
  <c r="F205" i="3"/>
  <c r="F206" i="3"/>
  <c r="F207" i="3"/>
  <c r="F208" i="3"/>
  <c r="F209" i="3"/>
  <c r="F210" i="3"/>
  <c r="F211" i="3"/>
  <c r="F212" i="3"/>
  <c r="F213" i="3"/>
  <c r="F215" i="3"/>
  <c r="F216" i="3"/>
  <c r="F217" i="3"/>
  <c r="F218" i="3"/>
  <c r="F219" i="3"/>
  <c r="F220" i="3"/>
  <c r="F221" i="3"/>
  <c r="F222" i="3"/>
  <c r="F223" i="3"/>
  <c r="F252" i="3"/>
  <c r="F253" i="3"/>
  <c r="F255" i="3"/>
  <c r="F256" i="3"/>
  <c r="F257" i="3"/>
  <c r="F258" i="3"/>
  <c r="F259" i="3"/>
  <c r="F260" i="3"/>
  <c r="F261" i="3"/>
  <c r="F262" i="3"/>
  <c r="F263" i="3"/>
  <c r="F286" i="3"/>
  <c r="F287" i="3"/>
  <c r="F288" i="3"/>
  <c r="F289" i="3"/>
  <c r="F290" i="3"/>
  <c r="F291" i="3"/>
  <c r="F292" i="3"/>
  <c r="F293" i="3"/>
  <c r="F9" i="3"/>
  <c r="C249" i="3" l="1"/>
  <c r="C251" i="3" s="1"/>
  <c r="C253" i="3"/>
  <c r="C250" i="3"/>
  <c r="C237" i="3"/>
  <c r="C236" i="3"/>
  <c r="C252" i="3"/>
  <c r="F294" i="3"/>
  <c r="G45" i="3" s="1"/>
  <c r="G85" i="3" l="1"/>
  <c r="G125" i="3"/>
  <c r="G75" i="3"/>
  <c r="G105" i="3"/>
  <c r="G134" i="3"/>
  <c r="G239" i="3"/>
  <c r="G9" i="3"/>
  <c r="G265" i="3"/>
  <c r="G275" i="3"/>
  <c r="G55" i="3"/>
  <c r="G15" i="3"/>
  <c r="G255" i="3"/>
  <c r="G215" i="3"/>
  <c r="G115" i="3"/>
  <c r="G25" i="3"/>
  <c r="G225" i="3"/>
  <c r="G174" i="3"/>
  <c r="G95" i="3"/>
  <c r="G35" i="3"/>
  <c r="G204" i="3"/>
  <c r="G285" i="3"/>
  <c r="G184" i="3"/>
  <c r="G144" i="3"/>
  <c r="G154" i="3"/>
  <c r="G194" i="3"/>
  <c r="G65" i="3"/>
  <c r="G164" i="3"/>
</calcChain>
</file>

<file path=xl/sharedStrings.xml><?xml version="1.0" encoding="utf-8"?>
<sst xmlns="http://schemas.openxmlformats.org/spreadsheetml/2006/main" count="808" uniqueCount="83">
  <si>
    <t>$</t>
  </si>
  <si>
    <t>Adjustment (+)</t>
  </si>
  <si>
    <t>Adjustment (-)</t>
  </si>
  <si>
    <t>Occupancy</t>
  </si>
  <si>
    <t>Unit</t>
  </si>
  <si>
    <t>IA</t>
  </si>
  <si>
    <t>IB</t>
  </si>
  <si>
    <t>IIA</t>
  </si>
  <si>
    <t>IIB</t>
  </si>
  <si>
    <t>IIIA</t>
  </si>
  <si>
    <t>IIIB</t>
  </si>
  <si>
    <t>IV</t>
  </si>
  <si>
    <t>VA</t>
  </si>
  <si>
    <t>VB</t>
  </si>
  <si>
    <t>Cost per</t>
  </si>
  <si>
    <t>Square Footage</t>
  </si>
  <si>
    <t>Construction Valuation</t>
  </si>
  <si>
    <t>sqft</t>
  </si>
  <si>
    <t>0    Overall</t>
  </si>
  <si>
    <t>Fuel Station Canopy IIB</t>
  </si>
  <si>
    <t>10 Garage, basement IA or IB</t>
  </si>
  <si>
    <t>from S-2 Storage, low hazard (IB)</t>
  </si>
  <si>
    <t>12 Carport</t>
  </si>
  <si>
    <t>11 Garage</t>
  </si>
  <si>
    <t>13 Deck</t>
  </si>
  <si>
    <t>Total Value</t>
  </si>
  <si>
    <t>Total Value of Construction:</t>
  </si>
  <si>
    <t>Spokane City Hall, 3rd Floor</t>
  </si>
  <si>
    <t>808 W Spokane Falls Boulevard</t>
  </si>
  <si>
    <t>Spokane WA  99201-3343</t>
  </si>
  <si>
    <t>Phone:</t>
  </si>
  <si>
    <t>Development Services Center</t>
  </si>
  <si>
    <t>Dollar Value</t>
  </si>
  <si>
    <t>Job Value Modifiers</t>
  </si>
  <si>
    <t>Value of remodel</t>
  </si>
  <si>
    <t>Deduct the job value of work previously completed</t>
  </si>
  <si>
    <r>
      <t>Deduct 20% for shell buildings (</t>
    </r>
    <r>
      <rPr>
        <i/>
        <sz val="10"/>
        <rFont val="Arial"/>
        <family val="2"/>
      </rPr>
      <t>allows fees to be calculated at 80% of the value</t>
    </r>
    <r>
      <rPr>
        <sz val="10"/>
        <rFont val="Arial"/>
        <family val="2"/>
      </rPr>
      <t>)</t>
    </r>
  </si>
  <si>
    <t xml:space="preserve">my.spokanecity.org </t>
  </si>
  <si>
    <t>Email:</t>
  </si>
  <si>
    <t>PermitTeam@SpokaneCity.org</t>
  </si>
  <si>
    <t>H-1 High Hazard, explosives</t>
  </si>
  <si>
    <t>H-5 HPM</t>
  </si>
  <si>
    <t>S-2 Storage, low hazard</t>
  </si>
  <si>
    <t>50% of U - Utility, miscellaneous VB</t>
  </si>
  <si>
    <t>67% of U - Utility, miscellaneous VB</t>
  </si>
  <si>
    <t>from U - Utility, miscellaneous</t>
  </si>
  <si>
    <t>75% of U - Utility, miscellaneous VB</t>
  </si>
  <si>
    <t>10 Basement, unfinished</t>
  </si>
  <si>
    <t>11 Garage/Shed</t>
  </si>
  <si>
    <t>13 Deck, covered</t>
  </si>
  <si>
    <t>14 Deck, uncovered</t>
  </si>
  <si>
    <t>15 Deck, cover for existing</t>
  </si>
  <si>
    <t>Not Permitted</t>
  </si>
  <si>
    <t>Group (22024 International Builiding Code)</t>
  </si>
  <si>
    <t>A-1 Assembly, theaters, with stage</t>
  </si>
  <si>
    <t>A-1 Assembly, theaters, without stage</t>
  </si>
  <si>
    <t>A-2 Assembly, nightclubs</t>
  </si>
  <si>
    <t>A-2 Assembly, restaurants, bars, banquet halls</t>
  </si>
  <si>
    <t>A-3 Assembly, churches</t>
  </si>
  <si>
    <t>A-3 Assembly, general, community halls, libraries, museums</t>
  </si>
  <si>
    <t>A-4 Assembly, arenas</t>
  </si>
  <si>
    <t>B Business</t>
  </si>
  <si>
    <t>E Educational</t>
  </si>
  <si>
    <t>F-1 Factory and industrial, moderate hazard</t>
  </si>
  <si>
    <t>F-2 Factory and industrial, low hazard</t>
  </si>
  <si>
    <t>H234 High Hazard</t>
  </si>
  <si>
    <t>I-1 Institutional, supervised environment</t>
  </si>
  <si>
    <t>I-2 Institutional, hospitals</t>
  </si>
  <si>
    <t>I-2 Institutional, nursing homes</t>
  </si>
  <si>
    <t>I-3 Institutional, restrained</t>
  </si>
  <si>
    <t>I-4 Institutional, day care facilities</t>
  </si>
  <si>
    <t>M Mercantile</t>
  </si>
  <si>
    <t>R-1 Residential, hotels</t>
  </si>
  <si>
    <t>R-2 Residential, multiple family</t>
  </si>
  <si>
    <t>R-3 Residential, one- and two-family</t>
  </si>
  <si>
    <t>R-4 Residential, care/assisted living facilities</t>
  </si>
  <si>
    <t>S-1 Storage, moderate hazard</t>
  </si>
  <si>
    <t>U Utility, miscellaneous</t>
  </si>
  <si>
    <t>Unfinished Basement R3</t>
  </si>
  <si>
    <t>(509) 625-6300</t>
  </si>
  <si>
    <t>Web:</t>
  </si>
  <si>
    <t>Construction Type</t>
  </si>
  <si>
    <t>Construction Valuation Calculator     ~     ICC Building Valuation Data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</si>
</sst>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99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1" applyNumberFormat="1" applyFont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8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 shrinkToFit="1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9" fillId="0" borderId="0" xfId="0" applyNumberFormat="1" applyFont="1"/>
    <xf numFmtId="164" fontId="0" fillId="0" borderId="1" xfId="1" applyNumberFormat="1" applyFont="1" applyBorder="1"/>
    <xf numFmtId="164" fontId="0" fillId="0" borderId="1" xfId="0" applyNumberFormat="1" applyBorder="1"/>
    <xf numFmtId="164" fontId="3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shrinkToFi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/>
    <xf numFmtId="0" fontId="6" fillId="4" borderId="12" xfId="0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right" vertical="center" wrapText="1"/>
    </xf>
    <xf numFmtId="0" fontId="0" fillId="0" borderId="21" xfId="0" applyBorder="1" applyAlignment="1">
      <alignment horizontal="left" vertical="center" indent="1"/>
    </xf>
    <xf numFmtId="164" fontId="0" fillId="0" borderId="21" xfId="0" applyNumberFormat="1" applyBorder="1"/>
    <xf numFmtId="0" fontId="0" fillId="0" borderId="21" xfId="0" applyBorder="1" applyAlignment="1">
      <alignment horizontal="center" vertical="center"/>
    </xf>
    <xf numFmtId="1" fontId="0" fillId="0" borderId="21" xfId="0" applyNumberFormat="1" applyBorder="1" applyAlignment="1" applyProtection="1">
      <alignment horizontal="center" vertical="center"/>
      <protection locked="0"/>
    </xf>
    <xf numFmtId="8" fontId="0" fillId="0" borderId="21" xfId="0" applyNumberFormat="1" applyBorder="1" applyAlignment="1">
      <alignment vertical="center"/>
    </xf>
    <xf numFmtId="0" fontId="6" fillId="0" borderId="25" xfId="0" applyFont="1" applyBorder="1" applyAlignment="1">
      <alignment vertical="center" shrinkToFi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8" fontId="6" fillId="0" borderId="24" xfId="0" applyNumberFormat="1" applyFont="1" applyBorder="1" applyAlignment="1">
      <alignment vertical="center" shrinkToFit="1"/>
    </xf>
    <xf numFmtId="1" fontId="4" fillId="5" borderId="11" xfId="1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8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8" fontId="4" fillId="5" borderId="11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4" fillId="5" borderId="1" xfId="1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2" fontId="16" fillId="0" borderId="0" xfId="0" applyNumberFormat="1" applyFont="1"/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8" fontId="6" fillId="0" borderId="14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8" fontId="6" fillId="0" borderId="18" xfId="0" applyNumberFormat="1" applyFont="1" applyBorder="1" applyAlignment="1">
      <alignment horizontal="center" vertical="center" shrinkToFit="1"/>
    </xf>
    <xf numFmtId="8" fontId="6" fillId="0" borderId="19" xfId="0" applyNumberFormat="1" applyFont="1" applyBorder="1" applyAlignment="1">
      <alignment horizontal="center" vertical="center" shrinkToFit="1"/>
    </xf>
    <xf numFmtId="8" fontId="6" fillId="0" borderId="22" xfId="0" applyNumberFormat="1" applyFont="1" applyBorder="1" applyAlignment="1">
      <alignment horizontal="center" vertical="center" shrinkToFit="1"/>
    </xf>
    <xf numFmtId="8" fontId="6" fillId="0" borderId="23" xfId="0" applyNumberFormat="1" applyFont="1" applyBorder="1" applyAlignment="1">
      <alignment horizontal="right" vertical="center"/>
    </xf>
    <xf numFmtId="8" fontId="6" fillId="0" borderId="24" xfId="0" applyNumberFormat="1" applyFont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2" applyBorder="1" applyAlignment="1" applyProtection="1">
      <alignment horizontal="left" shrinkToFit="1"/>
    </xf>
    <xf numFmtId="0" fontId="0" fillId="0" borderId="6" xfId="0" applyBorder="1" applyAlignment="1">
      <alignment shrinkToFit="1"/>
    </xf>
    <xf numFmtId="0" fontId="0" fillId="0" borderId="0" xfId="0" applyAlignment="1">
      <alignment horizontal="center" vertical="center" wrapText="1"/>
    </xf>
    <xf numFmtId="0" fontId="8" fillId="0" borderId="0" xfId="2" applyBorder="1" applyAlignment="1" applyProtection="1">
      <alignment horizontal="left"/>
    </xf>
    <xf numFmtId="0" fontId="8" fillId="0" borderId="6" xfId="2" applyBorder="1" applyAlignment="1" applyProtection="1">
      <alignment horizontal="left"/>
    </xf>
    <xf numFmtId="0" fontId="7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6699C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132183</xdr:colOff>
      <xdr:row>0</xdr:row>
      <xdr:rowOff>7776</xdr:rowOff>
    </xdr:from>
    <xdr:to>
      <xdr:col>7</xdr:col>
      <xdr:colOff>609</xdr:colOff>
      <xdr:row>6</xdr:row>
      <xdr:rowOff>66559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83519F-5235-4D48-99C5-57EB948C9A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612" y="7776"/>
          <a:ext cx="968155" cy="1158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y.spokanecity.org/business" TargetMode="External"/><Relationship Id="rId1" Type="http://schemas.openxmlformats.org/officeDocument/2006/relationships/hyperlink" Target="mailto:PermitTeam@SpokaneCity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C9B2-5C55-414F-80E4-BDEA98B63E78}">
  <dimension ref="A1:M294"/>
  <sheetViews>
    <sheetView showGridLines="0" tabSelected="1" zoomScale="90" zoomScaleNormal="90" workbookViewId="0">
      <selection activeCell="E16" sqref="E16"/>
    </sheetView>
  </sheetViews>
  <sheetFormatPr defaultColWidth="9.140625" defaultRowHeight="15.75" x14ac:dyDescent="0.2"/>
  <cols>
    <col min="1" max="1" width="40.5703125" style="22" customWidth="1"/>
    <col min="2" max="2" width="25.7109375" style="1" bestFit="1" customWidth="1"/>
    <col min="3" max="3" width="12.5703125" style="9" customWidth="1"/>
    <col min="4" max="4" width="6.7109375" style="3" customWidth="1"/>
    <col min="5" max="5" width="12.42578125" style="10" customWidth="1"/>
    <col min="6" max="6" width="16.5703125" style="9" customWidth="1"/>
    <col min="7" max="7" width="15.7109375" style="11" customWidth="1"/>
    <col min="8" max="12" width="9.140625" style="1"/>
    <col min="13" max="13" width="11.5703125" style="1" customWidth="1"/>
    <col min="14" max="16384" width="9.140625" style="1"/>
  </cols>
  <sheetData>
    <row r="1" spans="1:9" ht="18" customHeight="1" x14ac:dyDescent="0.2">
      <c r="A1" s="66" t="s">
        <v>82</v>
      </c>
      <c r="B1" s="67"/>
      <c r="C1" s="67"/>
      <c r="D1" s="67"/>
      <c r="E1" s="67"/>
      <c r="F1" s="68"/>
      <c r="G1" s="69"/>
    </row>
    <row r="2" spans="1:9" ht="15.75" customHeight="1" x14ac:dyDescent="0.2">
      <c r="A2" s="27" t="s">
        <v>31</v>
      </c>
      <c r="B2" s="70"/>
      <c r="C2" s="70"/>
      <c r="D2" s="70"/>
      <c r="E2" s="70"/>
      <c r="F2" s="71"/>
      <c r="G2" s="69"/>
    </row>
    <row r="3" spans="1:9" ht="15.75" customHeight="1" x14ac:dyDescent="0.2">
      <c r="A3" s="27" t="s">
        <v>27</v>
      </c>
      <c r="B3" s="70"/>
      <c r="C3" s="80" t="s">
        <v>30</v>
      </c>
      <c r="D3" s="80"/>
      <c r="E3" s="23" t="s">
        <v>79</v>
      </c>
      <c r="F3" s="28"/>
      <c r="G3" s="69"/>
    </row>
    <row r="4" spans="1:9" ht="15.75" customHeight="1" x14ac:dyDescent="0.2">
      <c r="A4" s="27" t="s">
        <v>28</v>
      </c>
      <c r="B4" s="70"/>
      <c r="C4" s="81" t="s">
        <v>38</v>
      </c>
      <c r="D4" s="81"/>
      <c r="E4" s="75" t="s">
        <v>39</v>
      </c>
      <c r="F4" s="76"/>
      <c r="G4" s="69"/>
    </row>
    <row r="5" spans="1:9" ht="15.75" customHeight="1" x14ac:dyDescent="0.2">
      <c r="A5" s="27" t="s">
        <v>29</v>
      </c>
      <c r="B5" s="70"/>
      <c r="C5" s="81" t="s">
        <v>80</v>
      </c>
      <c r="D5" s="81"/>
      <c r="E5" s="78" t="s">
        <v>37</v>
      </c>
      <c r="F5" s="79"/>
      <c r="G5" s="69"/>
    </row>
    <row r="6" spans="1:9" ht="8.25" customHeight="1" thickBot="1" x14ac:dyDescent="0.25">
      <c r="A6" s="72"/>
      <c r="B6" s="73"/>
      <c r="C6" s="73"/>
      <c r="D6" s="73"/>
      <c r="E6" s="73"/>
      <c r="F6" s="74"/>
      <c r="G6" s="69"/>
    </row>
    <row r="7" spans="1:9" ht="7.5" customHeight="1" thickBot="1" x14ac:dyDescent="0.25">
      <c r="A7" s="77"/>
      <c r="B7" s="77"/>
      <c r="C7" s="77"/>
      <c r="D7" s="77"/>
      <c r="E7" s="77"/>
      <c r="F7" s="77"/>
      <c r="G7" s="77"/>
    </row>
    <row r="8" spans="1:9" s="4" customFormat="1" ht="30" x14ac:dyDescent="0.2">
      <c r="A8" s="43" t="s">
        <v>3</v>
      </c>
      <c r="B8" s="44" t="s">
        <v>33</v>
      </c>
      <c r="C8" s="45" t="s">
        <v>14</v>
      </c>
      <c r="D8" s="46" t="s">
        <v>4</v>
      </c>
      <c r="E8" s="42" t="s">
        <v>32</v>
      </c>
      <c r="F8" s="47" t="s">
        <v>16</v>
      </c>
      <c r="G8" s="29" t="s">
        <v>25</v>
      </c>
    </row>
    <row r="9" spans="1:9" ht="51" x14ac:dyDescent="0.2">
      <c r="A9" s="30" t="s">
        <v>18</v>
      </c>
      <c r="B9" s="14" t="s">
        <v>36</v>
      </c>
      <c r="C9" s="7">
        <v>-1</v>
      </c>
      <c r="D9" s="5" t="s">
        <v>0</v>
      </c>
      <c r="E9" s="12"/>
      <c r="F9" s="8" t="str">
        <f>IF(E9=0,"",C9*E9)</f>
        <v/>
      </c>
      <c r="G9" s="59" t="str">
        <f>+F294</f>
        <v/>
      </c>
    </row>
    <row r="10" spans="1:9" ht="25.5" x14ac:dyDescent="0.2">
      <c r="A10" s="30" t="s">
        <v>18</v>
      </c>
      <c r="B10" s="2" t="s">
        <v>35</v>
      </c>
      <c r="C10" s="7">
        <v>-1</v>
      </c>
      <c r="D10" s="5" t="s">
        <v>0</v>
      </c>
      <c r="E10" s="12"/>
      <c r="F10" s="8" t="str">
        <f>IF(E10=0,"",C10*E10)</f>
        <v/>
      </c>
      <c r="G10" s="60"/>
    </row>
    <row r="11" spans="1:9" ht="12.75" x14ac:dyDescent="0.2">
      <c r="A11" s="30" t="s">
        <v>18</v>
      </c>
      <c r="B11" s="2" t="s">
        <v>34</v>
      </c>
      <c r="C11" s="7">
        <v>1</v>
      </c>
      <c r="D11" s="5" t="s">
        <v>0</v>
      </c>
      <c r="E11" s="12"/>
      <c r="F11" s="8" t="str">
        <f>IF(E11=0,"",C11*E11)</f>
        <v/>
      </c>
      <c r="G11" s="60"/>
    </row>
    <row r="12" spans="1:9" ht="12.75" x14ac:dyDescent="0.2">
      <c r="A12" s="30" t="s">
        <v>18</v>
      </c>
      <c r="B12" s="2" t="s">
        <v>1</v>
      </c>
      <c r="C12" s="7">
        <v>1</v>
      </c>
      <c r="D12" s="5" t="s">
        <v>0</v>
      </c>
      <c r="E12" s="12"/>
      <c r="F12" s="8" t="str">
        <f>IF(E12=0,"",C12*E12)</f>
        <v/>
      </c>
      <c r="G12" s="60"/>
    </row>
    <row r="13" spans="1:9" ht="12.75" x14ac:dyDescent="0.2">
      <c r="A13" s="30" t="s">
        <v>18</v>
      </c>
      <c r="B13" s="2" t="s">
        <v>2</v>
      </c>
      <c r="C13" s="7">
        <v>-1</v>
      </c>
      <c r="D13" s="5" t="s">
        <v>0</v>
      </c>
      <c r="E13" s="12"/>
      <c r="F13" s="8" t="str">
        <f>IF(E13=0,"",C13*E13)</f>
        <v/>
      </c>
      <c r="G13" s="60"/>
    </row>
    <row r="14" spans="1:9" s="4" customFormat="1" ht="30" x14ac:dyDescent="0.2">
      <c r="A14" s="48" t="s">
        <v>3</v>
      </c>
      <c r="B14" s="49" t="s">
        <v>81</v>
      </c>
      <c r="C14" s="50" t="s">
        <v>14</v>
      </c>
      <c r="D14" s="51" t="s">
        <v>4</v>
      </c>
      <c r="E14" s="52" t="s">
        <v>15</v>
      </c>
      <c r="F14" s="53" t="s">
        <v>16</v>
      </c>
      <c r="G14" s="31" t="s">
        <v>25</v>
      </c>
      <c r="H14" s="16"/>
    </row>
    <row r="15" spans="1:9" ht="12.75" customHeight="1" x14ac:dyDescent="0.2">
      <c r="A15" s="55" t="s">
        <v>54</v>
      </c>
      <c r="B15" s="24" t="s">
        <v>5</v>
      </c>
      <c r="C15" s="18">
        <f>INDEX(Rates!$B$2:$J$28, MATCH(A15, Rates!$A$2:$A$28, 0), MATCH(B15, Rates!$B$1:$J$1, 0))</f>
        <v>357.33329999999995</v>
      </c>
      <c r="D15" s="6" t="s">
        <v>17</v>
      </c>
      <c r="E15" s="13"/>
      <c r="F15" s="8" t="str">
        <f t="shared" ref="F15:F23" si="0">IF(E15=0,"",C15*E15)</f>
        <v/>
      </c>
      <c r="G15" s="59" t="str">
        <f>+F294</f>
        <v/>
      </c>
      <c r="H15" s="16"/>
    </row>
    <row r="16" spans="1:9" ht="12.75" customHeight="1" x14ac:dyDescent="0.2">
      <c r="A16" s="56"/>
      <c r="B16" s="24" t="s">
        <v>6</v>
      </c>
      <c r="C16" s="18">
        <f>INDEX(Rates!$B$2:$J$28, MATCH(A$15, Rates!$A$2:$A$28, 0), MATCH(B16, Rates!$B$1:$J$1, 0))</f>
        <v>344.88729999999998</v>
      </c>
      <c r="D16" s="6" t="s">
        <v>17</v>
      </c>
      <c r="E16" s="13"/>
      <c r="F16" s="8" t="str">
        <f t="shared" si="0"/>
        <v/>
      </c>
      <c r="G16" s="60"/>
      <c r="H16" s="16"/>
      <c r="I16" s="17"/>
    </row>
    <row r="17" spans="1:13" ht="12.75" customHeight="1" x14ac:dyDescent="0.2">
      <c r="A17" s="56"/>
      <c r="B17" s="24" t="s">
        <v>7</v>
      </c>
      <c r="C17" s="18">
        <f>INDEX(Rates!$B$2:$J$28, MATCH(A$15, Rates!$A$2:$A$28, 0), MATCH(B17, Rates!$B$1:$J$1, 0))</f>
        <v>333.96030000000002</v>
      </c>
      <c r="D17" s="6" t="s">
        <v>17</v>
      </c>
      <c r="E17" s="13"/>
      <c r="F17" s="8" t="str">
        <f t="shared" si="0"/>
        <v/>
      </c>
      <c r="G17" s="60"/>
      <c r="H17" s="16"/>
      <c r="I17" s="16"/>
    </row>
    <row r="18" spans="1:13" ht="12.75" customHeight="1" x14ac:dyDescent="0.2">
      <c r="A18" s="56"/>
      <c r="B18" s="24" t="s">
        <v>8</v>
      </c>
      <c r="C18" s="18">
        <f>INDEX(Rates!$B$2:$J$28, MATCH(A$15, Rates!$A$2:$A$28, 0), MATCH(B18, Rates!$B$1:$J$1, 0))</f>
        <v>321.0145</v>
      </c>
      <c r="D18" s="6" t="s">
        <v>17</v>
      </c>
      <c r="E18" s="13"/>
      <c r="F18" s="8" t="str">
        <f t="shared" si="0"/>
        <v/>
      </c>
      <c r="G18" s="60"/>
      <c r="H18" s="16"/>
      <c r="I18" s="16"/>
    </row>
    <row r="19" spans="1:13" ht="12.75" customHeight="1" x14ac:dyDescent="0.2">
      <c r="A19" s="56"/>
      <c r="B19" s="24" t="s">
        <v>9</v>
      </c>
      <c r="C19" s="18">
        <f>INDEX(Rates!$B$2:$J$28, MATCH(A$15, Rates!$A$2:$A$28, 0), MATCH(B19, Rates!$B$1:$J$1, 0))</f>
        <v>300.49329999999998</v>
      </c>
      <c r="D19" s="6" t="s">
        <v>17</v>
      </c>
      <c r="E19" s="13"/>
      <c r="F19" s="8" t="str">
        <f t="shared" si="0"/>
        <v/>
      </c>
      <c r="G19" s="60"/>
      <c r="H19" s="16"/>
      <c r="I19" s="16"/>
    </row>
    <row r="20" spans="1:13" ht="12.75" customHeight="1" x14ac:dyDescent="0.2">
      <c r="A20" s="56"/>
      <c r="B20" s="24" t="s">
        <v>10</v>
      </c>
      <c r="C20" s="18">
        <f>INDEX(Rates!$B$2:$J$28, MATCH(A$15, Rates!$A$2:$A$28, 0), MATCH(B20, Rates!$B$1:$J$1, 0))</f>
        <v>291.97709999999995</v>
      </c>
      <c r="D20" s="6" t="s">
        <v>17</v>
      </c>
      <c r="E20" s="13"/>
      <c r="F20" s="8" t="str">
        <f t="shared" si="0"/>
        <v/>
      </c>
      <c r="G20" s="60"/>
      <c r="H20" s="16"/>
      <c r="I20" s="16"/>
    </row>
    <row r="21" spans="1:13" ht="12.75" customHeight="1" x14ac:dyDescent="0.2">
      <c r="A21" s="56"/>
      <c r="B21" s="24" t="s">
        <v>11</v>
      </c>
      <c r="C21" s="18">
        <f>INDEX(Rates!$B$2:$J$28, MATCH(A$15, Rates!$A$2:$A$28, 0), MATCH(B21, Rates!$B$1:$J$1, 0))</f>
        <v>310.02870000000001</v>
      </c>
      <c r="D21" s="6" t="s">
        <v>17</v>
      </c>
      <c r="E21" s="13"/>
      <c r="F21" s="8" t="str">
        <f t="shared" si="0"/>
        <v/>
      </c>
      <c r="G21" s="60"/>
      <c r="H21" s="16"/>
      <c r="I21" s="16"/>
    </row>
    <row r="22" spans="1:13" ht="12.75" customHeight="1" x14ac:dyDescent="0.2">
      <c r="A22" s="56"/>
      <c r="B22" s="24" t="s">
        <v>12</v>
      </c>
      <c r="C22" s="18">
        <f>INDEX(Rates!$B$2:$J$28, MATCH(A$15, Rates!$A$2:$A$28, 0), MATCH(B22, Rates!$B$1:$J$1, 0))</f>
        <v>280.47189999999995</v>
      </c>
      <c r="D22" s="6" t="s">
        <v>17</v>
      </c>
      <c r="E22" s="13"/>
      <c r="F22" s="8" t="str">
        <f t="shared" si="0"/>
        <v/>
      </c>
      <c r="G22" s="60"/>
      <c r="H22" s="16"/>
      <c r="I22" s="16"/>
    </row>
    <row r="23" spans="1:13" ht="12.75" customHeight="1" x14ac:dyDescent="0.2">
      <c r="A23" s="57"/>
      <c r="B23" s="24" t="s">
        <v>13</v>
      </c>
      <c r="C23" s="18">
        <f>INDEX(Rates!$B$2:$J$28, MATCH(A$15, Rates!$A$2:$A$28, 0), MATCH(B23, Rates!$B$1:$J$1, 0))</f>
        <v>269.61349999999999</v>
      </c>
      <c r="D23" s="6" t="s">
        <v>17</v>
      </c>
      <c r="E23" s="13"/>
      <c r="F23" s="8" t="str">
        <f t="shared" si="0"/>
        <v/>
      </c>
      <c r="G23" s="60"/>
      <c r="I23" s="16"/>
    </row>
    <row r="24" spans="1:13" ht="30" x14ac:dyDescent="0.2">
      <c r="A24" s="48" t="s">
        <v>3</v>
      </c>
      <c r="B24" s="49" t="s">
        <v>81</v>
      </c>
      <c r="C24" s="50" t="s">
        <v>14</v>
      </c>
      <c r="D24" s="51" t="s">
        <v>4</v>
      </c>
      <c r="E24" s="52" t="s">
        <v>15</v>
      </c>
      <c r="F24" s="53" t="s">
        <v>16</v>
      </c>
      <c r="G24" s="31" t="s">
        <v>25</v>
      </c>
      <c r="I24" s="16"/>
    </row>
    <row r="25" spans="1:13" ht="12.75" customHeight="1" x14ac:dyDescent="0.2">
      <c r="A25" s="55" t="s">
        <v>55</v>
      </c>
      <c r="B25" s="24" t="s">
        <v>5</v>
      </c>
      <c r="C25" s="18">
        <f>INDEX(Rates!$B$2:$J$28, MATCH(A$25, Rates!$A$2:$A$28, 0), MATCH(B25, Rates!$B$1:$J$1, 0))</f>
        <v>328.57030000000003</v>
      </c>
      <c r="D25" s="6" t="s">
        <v>17</v>
      </c>
      <c r="E25" s="13"/>
      <c r="F25" s="8" t="str">
        <f t="shared" ref="F25:F33" si="1">IF(E25=0,"",C25*E25)</f>
        <v/>
      </c>
      <c r="G25" s="59" t="str">
        <f>+F294</f>
        <v/>
      </c>
      <c r="M25" s="9"/>
    </row>
    <row r="26" spans="1:13" ht="12.75" customHeight="1" x14ac:dyDescent="0.2">
      <c r="A26" s="56"/>
      <c r="B26" s="24" t="s">
        <v>6</v>
      </c>
      <c r="C26" s="18">
        <f>INDEX(Rates!$B$2:$J$28, MATCH(A$25, Rates!$A$2:$A$28, 0), MATCH(B26, Rates!$B$1:$J$1, 0))</f>
        <v>316.12430000000001</v>
      </c>
      <c r="D26" s="6" t="s">
        <v>17</v>
      </c>
      <c r="E26" s="13"/>
      <c r="F26" s="8" t="str">
        <f t="shared" si="1"/>
        <v/>
      </c>
      <c r="G26" s="60"/>
      <c r="M26" s="9"/>
    </row>
    <row r="27" spans="1:13" ht="12.75" customHeight="1" x14ac:dyDescent="0.2">
      <c r="A27" s="56"/>
      <c r="B27" s="24" t="s">
        <v>7</v>
      </c>
      <c r="C27" s="18">
        <f>INDEX(Rates!$B$2:$J$28, MATCH(A$25, Rates!$A$2:$A$28, 0), MATCH(B27, Rates!$B$1:$J$1, 0))</f>
        <v>305.19729999999998</v>
      </c>
      <c r="D27" s="6" t="s">
        <v>17</v>
      </c>
      <c r="E27" s="13"/>
      <c r="F27" s="8" t="str">
        <f t="shared" si="1"/>
        <v/>
      </c>
      <c r="G27" s="60"/>
      <c r="M27" s="9"/>
    </row>
    <row r="28" spans="1:13" ht="12.75" customHeight="1" x14ac:dyDescent="0.2">
      <c r="A28" s="56"/>
      <c r="B28" s="24" t="s">
        <v>8</v>
      </c>
      <c r="C28" s="18">
        <f>INDEX(Rates!$B$2:$J$28, MATCH(A$25, Rates!$A$2:$A$28, 0), MATCH(B28, Rates!$B$1:$J$1, 0))</f>
        <v>292.25150000000002</v>
      </c>
      <c r="D28" s="6" t="s">
        <v>17</v>
      </c>
      <c r="E28" s="13"/>
      <c r="F28" s="8" t="str">
        <f t="shared" si="1"/>
        <v/>
      </c>
      <c r="G28" s="60"/>
      <c r="M28" s="9"/>
    </row>
    <row r="29" spans="1:13" ht="12.75" customHeight="1" x14ac:dyDescent="0.2">
      <c r="A29" s="56"/>
      <c r="B29" s="24" t="s">
        <v>9</v>
      </c>
      <c r="C29" s="18">
        <f>INDEX(Rates!$B$2:$J$28, MATCH(A$25, Rates!$A$2:$A$28, 0), MATCH(B29, Rates!$B$1:$J$1, 0))</f>
        <v>271.4853</v>
      </c>
      <c r="D29" s="6" t="s">
        <v>17</v>
      </c>
      <c r="E29" s="13"/>
      <c r="F29" s="8" t="str">
        <f t="shared" si="1"/>
        <v/>
      </c>
      <c r="G29" s="60"/>
      <c r="M29" s="9"/>
    </row>
    <row r="30" spans="1:13" ht="12.75" customHeight="1" x14ac:dyDescent="0.2">
      <c r="A30" s="56"/>
      <c r="B30" s="24" t="s">
        <v>10</v>
      </c>
      <c r="C30" s="18">
        <f>INDEX(Rates!$B$2:$J$28, MATCH(A$25, Rates!$A$2:$A$28, 0), MATCH(B30, Rates!$B$1:$J$1, 0))</f>
        <v>262.96910000000003</v>
      </c>
      <c r="D30" s="6" t="s">
        <v>17</v>
      </c>
      <c r="E30" s="13"/>
      <c r="F30" s="8" t="str">
        <f t="shared" si="1"/>
        <v/>
      </c>
      <c r="G30" s="60"/>
      <c r="M30" s="9"/>
    </row>
    <row r="31" spans="1:13" ht="12.75" customHeight="1" x14ac:dyDescent="0.2">
      <c r="A31" s="56"/>
      <c r="B31" s="24" t="s">
        <v>11</v>
      </c>
      <c r="C31" s="18">
        <f>INDEX(Rates!$B$2:$J$28, MATCH(A$25, Rates!$A$2:$A$28, 0), MATCH(B31, Rates!$B$1:$J$1, 0))</f>
        <v>281.26570000000004</v>
      </c>
      <c r="D31" s="6" t="s">
        <v>17</v>
      </c>
      <c r="E31" s="13"/>
      <c r="F31" s="8" t="str">
        <f t="shared" si="1"/>
        <v/>
      </c>
      <c r="G31" s="60"/>
      <c r="M31" s="9"/>
    </row>
    <row r="32" spans="1:13" ht="12.75" customHeight="1" x14ac:dyDescent="0.2">
      <c r="A32" s="56"/>
      <c r="B32" s="24" t="s">
        <v>12</v>
      </c>
      <c r="C32" s="18">
        <f>INDEX(Rates!$B$2:$J$28, MATCH(A$25, Rates!$A$2:$A$28, 0), MATCH(B32, Rates!$B$1:$J$1, 0))</f>
        <v>251.4639</v>
      </c>
      <c r="D32" s="6" t="s">
        <v>17</v>
      </c>
      <c r="E32" s="13"/>
      <c r="F32" s="8" t="str">
        <f t="shared" si="1"/>
        <v/>
      </c>
      <c r="G32" s="60"/>
      <c r="M32" s="9"/>
    </row>
    <row r="33" spans="1:13" ht="12.75" customHeight="1" x14ac:dyDescent="0.2">
      <c r="A33" s="57"/>
      <c r="B33" s="24" t="s">
        <v>13</v>
      </c>
      <c r="C33" s="18">
        <f>INDEX(Rates!$B$2:$J$28, MATCH(A$25, Rates!$A$2:$A$28, 0), MATCH(B33, Rates!$B$1:$J$1, 0))</f>
        <v>240.60549999999998</v>
      </c>
      <c r="D33" s="6" t="s">
        <v>17</v>
      </c>
      <c r="E33" s="13"/>
      <c r="F33" s="8" t="str">
        <f t="shared" si="1"/>
        <v/>
      </c>
      <c r="G33" s="60"/>
      <c r="M33" s="9"/>
    </row>
    <row r="34" spans="1:13" ht="30" x14ac:dyDescent="0.2">
      <c r="A34" s="48" t="s">
        <v>3</v>
      </c>
      <c r="B34" s="49" t="s">
        <v>81</v>
      </c>
      <c r="C34" s="50" t="s">
        <v>14</v>
      </c>
      <c r="D34" s="51" t="s">
        <v>4</v>
      </c>
      <c r="E34" s="52" t="s">
        <v>15</v>
      </c>
      <c r="F34" s="53" t="s">
        <v>16</v>
      </c>
      <c r="G34" s="31" t="s">
        <v>25</v>
      </c>
      <c r="M34" s="9"/>
    </row>
    <row r="35" spans="1:13" ht="12.75" x14ac:dyDescent="0.2">
      <c r="A35" s="55" t="s">
        <v>56</v>
      </c>
      <c r="B35" s="24" t="s">
        <v>5</v>
      </c>
      <c r="C35" s="19">
        <f>INDEX(Rates!$B$2:$J$28, MATCH(A$35, Rates!$A$2:$A$28, 0), MATCH(B35, Rates!$B$1:$J$1, 0))</f>
        <v>277.43745000000001</v>
      </c>
      <c r="D35" s="6" t="s">
        <v>17</v>
      </c>
      <c r="E35" s="13"/>
      <c r="F35" s="8" t="str">
        <f t="shared" ref="F35:F43" si="2">IF(E35=0,"",C35*E35)</f>
        <v/>
      </c>
      <c r="G35" s="59" t="str">
        <f>+F294</f>
        <v/>
      </c>
    </row>
    <row r="36" spans="1:13" ht="12.75" x14ac:dyDescent="0.2">
      <c r="A36" s="56"/>
      <c r="B36" s="24" t="s">
        <v>6</v>
      </c>
      <c r="C36" s="19">
        <f>INDEX(Rates!$B$2:$J$28, MATCH(A$35, Rates!$A$2:$A$28, 0), MATCH(B36, Rates!$B$1:$J$1, 0))</f>
        <v>269.30045000000001</v>
      </c>
      <c r="D36" s="6" t="s">
        <v>17</v>
      </c>
      <c r="E36" s="13"/>
      <c r="F36" s="8" t="str">
        <f t="shared" si="2"/>
        <v/>
      </c>
      <c r="G36" s="60"/>
    </row>
    <row r="37" spans="1:13" ht="12.75" x14ac:dyDescent="0.2">
      <c r="A37" s="56"/>
      <c r="B37" s="24" t="s">
        <v>7</v>
      </c>
      <c r="C37" s="19">
        <f>INDEX(Rates!$B$2:$J$28, MATCH(A$35, Rates!$A$2:$A$28, 0), MATCH(B37, Rates!$B$1:$J$1, 0))</f>
        <v>260.84415000000007</v>
      </c>
      <c r="D37" s="6" t="s">
        <v>17</v>
      </c>
      <c r="E37" s="13"/>
      <c r="F37" s="8" t="str">
        <f t="shared" si="2"/>
        <v/>
      </c>
      <c r="G37" s="60"/>
    </row>
    <row r="38" spans="1:13" ht="12.75" x14ac:dyDescent="0.2">
      <c r="A38" s="56"/>
      <c r="B38" s="24" t="s">
        <v>8</v>
      </c>
      <c r="C38" s="19">
        <f>INDEX(Rates!$B$2:$J$28, MATCH(A$35, Rates!$A$2:$A$28, 0), MATCH(B38, Rates!$B$1:$J$1, 0))</f>
        <v>250.89435000000006</v>
      </c>
      <c r="D38" s="6" t="s">
        <v>17</v>
      </c>
      <c r="E38" s="13"/>
      <c r="F38" s="8" t="str">
        <f t="shared" si="2"/>
        <v/>
      </c>
      <c r="G38" s="60"/>
    </row>
    <row r="39" spans="1:13" ht="12.75" x14ac:dyDescent="0.2">
      <c r="A39" s="56"/>
      <c r="B39" s="24" t="s">
        <v>9</v>
      </c>
      <c r="C39" s="19">
        <f>INDEX(Rates!$B$2:$J$28, MATCH(A$35, Rates!$A$2:$A$28, 0), MATCH(B39, Rates!$B$1:$J$1, 0))</f>
        <v>234.99115000000003</v>
      </c>
      <c r="D39" s="6" t="s">
        <v>17</v>
      </c>
      <c r="E39" s="13"/>
      <c r="F39" s="8" t="str">
        <f t="shared" si="2"/>
        <v/>
      </c>
      <c r="G39" s="60"/>
    </row>
    <row r="40" spans="1:13" ht="12.75" x14ac:dyDescent="0.2">
      <c r="A40" s="56"/>
      <c r="B40" s="24" t="s">
        <v>10</v>
      </c>
      <c r="C40" s="19">
        <f>INDEX(Rates!$B$2:$J$28, MATCH(A$35, Rates!$A$2:$A$28, 0), MATCH(B40, Rates!$B$1:$J$1, 0))</f>
        <v>228.60514999999998</v>
      </c>
      <c r="D40" s="6" t="s">
        <v>17</v>
      </c>
      <c r="E40" s="13"/>
      <c r="F40" s="8" t="str">
        <f t="shared" si="2"/>
        <v/>
      </c>
      <c r="G40" s="60"/>
    </row>
    <row r="41" spans="1:13" ht="12.75" x14ac:dyDescent="0.2">
      <c r="A41" s="56"/>
      <c r="B41" s="24" t="s">
        <v>11</v>
      </c>
      <c r="C41" s="19">
        <f>INDEX(Rates!$B$2:$J$28, MATCH(A$35, Rates!$A$2:$A$28, 0), MATCH(B41, Rates!$B$1:$J$1, 0))</f>
        <v>242.28355000000002</v>
      </c>
      <c r="D41" s="6" t="s">
        <v>17</v>
      </c>
      <c r="E41" s="13"/>
      <c r="F41" s="8" t="str">
        <f t="shared" si="2"/>
        <v/>
      </c>
      <c r="G41" s="60"/>
    </row>
    <row r="42" spans="1:13" ht="12.75" x14ac:dyDescent="0.2">
      <c r="A42" s="56"/>
      <c r="B42" s="24" t="s">
        <v>12</v>
      </c>
      <c r="C42" s="19">
        <f>INDEX(Rates!$B$2:$J$28, MATCH(A$35, Rates!$A$2:$A$28, 0), MATCH(B42, Rates!$B$1:$J$1, 0))</f>
        <v>213.69074999999998</v>
      </c>
      <c r="D42" s="6" t="s">
        <v>17</v>
      </c>
      <c r="E42" s="13"/>
      <c r="F42" s="8" t="str">
        <f t="shared" si="2"/>
        <v/>
      </c>
      <c r="G42" s="60"/>
    </row>
    <row r="43" spans="1:13" ht="12.75" x14ac:dyDescent="0.2">
      <c r="A43" s="57"/>
      <c r="B43" s="24" t="s">
        <v>13</v>
      </c>
      <c r="C43" s="19">
        <f>INDEX(Rates!$B$2:$J$28, MATCH(A$35, Rates!$A$2:$A$28, 0), MATCH(B43, Rates!$B$1:$J$1, 0))</f>
        <v>205.58465000000001</v>
      </c>
      <c r="D43" s="6" t="s">
        <v>17</v>
      </c>
      <c r="E43" s="13"/>
      <c r="F43" s="8" t="str">
        <f t="shared" si="2"/>
        <v/>
      </c>
      <c r="G43" s="60"/>
    </row>
    <row r="44" spans="1:13" ht="30" x14ac:dyDescent="0.2">
      <c r="A44" s="48" t="s">
        <v>3</v>
      </c>
      <c r="B44" s="49" t="s">
        <v>81</v>
      </c>
      <c r="C44" s="50" t="s">
        <v>14</v>
      </c>
      <c r="D44" s="51" t="s">
        <v>4</v>
      </c>
      <c r="E44" s="52" t="s">
        <v>15</v>
      </c>
      <c r="F44" s="53" t="s">
        <v>16</v>
      </c>
      <c r="G44" s="31" t="s">
        <v>25</v>
      </c>
    </row>
    <row r="45" spans="1:13" ht="12.75" x14ac:dyDescent="0.2">
      <c r="A45" s="55" t="s">
        <v>57</v>
      </c>
      <c r="B45" s="24" t="s">
        <v>5</v>
      </c>
      <c r="C45" s="19">
        <f>INDEX(Rates!$B$2:$J$28, MATCH(A$45, Rates!$A$2:$A$28, 0), MATCH(B45, Rates!$B$1:$J$1, 0))</f>
        <v>276.43745000000001</v>
      </c>
      <c r="D45" s="6" t="s">
        <v>17</v>
      </c>
      <c r="E45" s="13"/>
      <c r="F45" s="8" t="str">
        <f t="shared" ref="F45:F53" si="3">IF(E45=0,"",C45*E45)</f>
        <v/>
      </c>
      <c r="G45" s="59" t="str">
        <f>+F294</f>
        <v/>
      </c>
    </row>
    <row r="46" spans="1:13" ht="12.75" x14ac:dyDescent="0.2">
      <c r="A46" s="56"/>
      <c r="B46" s="24" t="s">
        <v>6</v>
      </c>
      <c r="C46" s="19">
        <f>INDEX(Rates!$B$2:$J$28, MATCH(A$45, Rates!$A$2:$A$28, 0), MATCH(B46, Rates!$B$1:$J$1, 0))</f>
        <v>268.30045000000001</v>
      </c>
      <c r="D46" s="6" t="s">
        <v>17</v>
      </c>
      <c r="E46" s="13"/>
      <c r="F46" s="8" t="str">
        <f t="shared" si="3"/>
        <v/>
      </c>
      <c r="G46" s="60"/>
    </row>
    <row r="47" spans="1:13" ht="12.75" x14ac:dyDescent="0.2">
      <c r="A47" s="56"/>
      <c r="B47" s="24" t="s">
        <v>7</v>
      </c>
      <c r="C47" s="19">
        <f>INDEX(Rates!$B$2:$J$28, MATCH(A$45, Rates!$A$2:$A$28, 0), MATCH(B47, Rates!$B$1:$J$1, 0))</f>
        <v>258.84415000000007</v>
      </c>
      <c r="D47" s="6" t="s">
        <v>17</v>
      </c>
      <c r="E47" s="13"/>
      <c r="F47" s="8" t="str">
        <f t="shared" si="3"/>
        <v/>
      </c>
      <c r="G47" s="60"/>
    </row>
    <row r="48" spans="1:13" ht="12.75" x14ac:dyDescent="0.2">
      <c r="A48" s="56"/>
      <c r="B48" s="24" t="s">
        <v>8</v>
      </c>
      <c r="C48" s="19">
        <f>INDEX(Rates!$B$2:$J$28, MATCH(A$45, Rates!$A$2:$A$28, 0), MATCH(B48, Rates!$B$1:$J$1, 0))</f>
        <v>249.89435000000006</v>
      </c>
      <c r="D48" s="6" t="s">
        <v>17</v>
      </c>
      <c r="E48" s="13"/>
      <c r="F48" s="8" t="str">
        <f t="shared" si="3"/>
        <v/>
      </c>
      <c r="G48" s="60"/>
    </row>
    <row r="49" spans="1:7" ht="12.75" x14ac:dyDescent="0.2">
      <c r="A49" s="56"/>
      <c r="B49" s="24" t="s">
        <v>9</v>
      </c>
      <c r="C49" s="19">
        <f>INDEX(Rates!$B$2:$J$28, MATCH(A$45, Rates!$A$2:$A$28, 0), MATCH(B49, Rates!$B$1:$J$1, 0))</f>
        <v>232.99115000000003</v>
      </c>
      <c r="D49" s="6" t="s">
        <v>17</v>
      </c>
      <c r="E49" s="13"/>
      <c r="F49" s="8" t="str">
        <f t="shared" si="3"/>
        <v/>
      </c>
      <c r="G49" s="60"/>
    </row>
    <row r="50" spans="1:7" ht="12.75" x14ac:dyDescent="0.2">
      <c r="A50" s="56"/>
      <c r="B50" s="24" t="s">
        <v>10</v>
      </c>
      <c r="C50" s="19">
        <f>INDEX(Rates!$B$2:$J$28, MATCH(A$45, Rates!$A$2:$A$28, 0), MATCH(B50, Rates!$B$1:$J$1, 0))</f>
        <v>227.60514999999998</v>
      </c>
      <c r="D50" s="6" t="s">
        <v>17</v>
      </c>
      <c r="E50" s="13"/>
      <c r="F50" s="8" t="str">
        <f t="shared" si="3"/>
        <v/>
      </c>
      <c r="G50" s="60"/>
    </row>
    <row r="51" spans="1:7" ht="12.75" x14ac:dyDescent="0.2">
      <c r="A51" s="56"/>
      <c r="B51" s="24" t="s">
        <v>11</v>
      </c>
      <c r="C51" s="19">
        <f>INDEX(Rates!$B$2:$J$28, MATCH(A$45, Rates!$A$2:$A$28, 0), MATCH(B51, Rates!$B$1:$J$1, 0))</f>
        <v>241.28355000000002</v>
      </c>
      <c r="D51" s="6" t="s">
        <v>17</v>
      </c>
      <c r="E51" s="13"/>
      <c r="F51" s="8" t="str">
        <f t="shared" si="3"/>
        <v/>
      </c>
      <c r="G51" s="60"/>
    </row>
    <row r="52" spans="1:7" ht="12.75" x14ac:dyDescent="0.2">
      <c r="A52" s="56"/>
      <c r="B52" s="24" t="s">
        <v>12</v>
      </c>
      <c r="C52" s="19">
        <f>INDEX(Rates!$B$2:$J$28, MATCH(A$45, Rates!$A$2:$A$28, 0), MATCH(B52, Rates!$B$1:$J$1, 0))</f>
        <v>211.69074999999998</v>
      </c>
      <c r="D52" s="6" t="s">
        <v>17</v>
      </c>
      <c r="E52" s="13"/>
      <c r="F52" s="8" t="str">
        <f t="shared" si="3"/>
        <v/>
      </c>
      <c r="G52" s="60"/>
    </row>
    <row r="53" spans="1:7" ht="12.75" x14ac:dyDescent="0.2">
      <c r="A53" s="57"/>
      <c r="B53" s="24" t="s">
        <v>13</v>
      </c>
      <c r="C53" s="19">
        <f>INDEX(Rates!$B$2:$J$28, MATCH(A$45, Rates!$A$2:$A$28, 0), MATCH(B53, Rates!$B$1:$J$1, 0))</f>
        <v>204.58465000000001</v>
      </c>
      <c r="D53" s="6" t="s">
        <v>17</v>
      </c>
      <c r="E53" s="13"/>
      <c r="F53" s="8" t="str">
        <f t="shared" si="3"/>
        <v/>
      </c>
      <c r="G53" s="60"/>
    </row>
    <row r="54" spans="1:7" ht="30" x14ac:dyDescent="0.2">
      <c r="A54" s="48" t="s">
        <v>3</v>
      </c>
      <c r="B54" s="49" t="s">
        <v>81</v>
      </c>
      <c r="C54" s="50" t="s">
        <v>14</v>
      </c>
      <c r="D54" s="51" t="s">
        <v>4</v>
      </c>
      <c r="E54" s="52" t="s">
        <v>15</v>
      </c>
      <c r="F54" s="53" t="s">
        <v>16</v>
      </c>
      <c r="G54" s="31" t="s">
        <v>25</v>
      </c>
    </row>
    <row r="55" spans="1:7" ht="12.75" x14ac:dyDescent="0.2">
      <c r="A55" s="55" t="s">
        <v>58</v>
      </c>
      <c r="B55" s="24" t="s">
        <v>5</v>
      </c>
      <c r="C55" s="19">
        <f>INDEX(Rates!$B$2:$J$28, MATCH(A$55, Rates!$A$2:$A$28, 0), MATCH(B55, Rates!$B$1:$J$1, 0))</f>
        <v>331.7353</v>
      </c>
      <c r="D55" s="6" t="s">
        <v>17</v>
      </c>
      <c r="E55" s="13"/>
      <c r="F55" s="8" t="str">
        <f t="shared" ref="F55:F63" si="4">IF(E55=0,"",C55*E55)</f>
        <v/>
      </c>
      <c r="G55" s="59" t="str">
        <f>+F294</f>
        <v/>
      </c>
    </row>
    <row r="56" spans="1:7" ht="12.75" x14ac:dyDescent="0.2">
      <c r="A56" s="56"/>
      <c r="B56" s="24" t="s">
        <v>6</v>
      </c>
      <c r="C56" s="19">
        <f>INDEX(Rates!$B$2:$J$28, MATCH(A$55, Rates!$A$2:$A$28, 0), MATCH(B56, Rates!$B$1:$J$1, 0))</f>
        <v>319.28930000000003</v>
      </c>
      <c r="D56" s="6" t="s">
        <v>17</v>
      </c>
      <c r="E56" s="13"/>
      <c r="F56" s="8" t="str">
        <f t="shared" si="4"/>
        <v/>
      </c>
      <c r="G56" s="60"/>
    </row>
    <row r="57" spans="1:7" ht="12.75" x14ac:dyDescent="0.2">
      <c r="A57" s="56"/>
      <c r="B57" s="24" t="s">
        <v>7</v>
      </c>
      <c r="C57" s="19">
        <f>INDEX(Rates!$B$2:$J$28, MATCH(A$55, Rates!$A$2:$A$28, 0), MATCH(B57, Rates!$B$1:$J$1, 0))</f>
        <v>308.3623</v>
      </c>
      <c r="D57" s="6" t="s">
        <v>17</v>
      </c>
      <c r="E57" s="13"/>
      <c r="F57" s="8" t="str">
        <f t="shared" si="4"/>
        <v/>
      </c>
      <c r="G57" s="60"/>
    </row>
    <row r="58" spans="1:7" ht="12.75" x14ac:dyDescent="0.2">
      <c r="A58" s="56"/>
      <c r="B58" s="24" t="s">
        <v>8</v>
      </c>
      <c r="C58" s="19">
        <f>INDEX(Rates!$B$2:$J$28, MATCH(A$55, Rates!$A$2:$A$28, 0), MATCH(B58, Rates!$B$1:$J$1, 0))</f>
        <v>295.41649999999998</v>
      </c>
      <c r="D58" s="6" t="s">
        <v>17</v>
      </c>
      <c r="E58" s="13"/>
      <c r="F58" s="8" t="str">
        <f t="shared" si="4"/>
        <v/>
      </c>
      <c r="G58" s="60"/>
    </row>
    <row r="59" spans="1:7" ht="12.75" x14ac:dyDescent="0.2">
      <c r="A59" s="56"/>
      <c r="B59" s="24" t="s">
        <v>9</v>
      </c>
      <c r="C59" s="19">
        <f>INDEX(Rates!$B$2:$J$28, MATCH(A$55, Rates!$A$2:$A$28, 0), MATCH(B59, Rates!$B$1:$J$1, 0))</f>
        <v>275.14030000000002</v>
      </c>
      <c r="D59" s="6" t="s">
        <v>17</v>
      </c>
      <c r="E59" s="13"/>
      <c r="F59" s="8" t="str">
        <f t="shared" si="4"/>
        <v/>
      </c>
      <c r="G59" s="60"/>
    </row>
    <row r="60" spans="1:7" ht="12.75" x14ac:dyDescent="0.2">
      <c r="A60" s="56"/>
      <c r="B60" s="24" t="s">
        <v>10</v>
      </c>
      <c r="C60" s="19">
        <f>INDEX(Rates!$B$2:$J$28, MATCH(A$55, Rates!$A$2:$A$28, 0), MATCH(B60, Rates!$B$1:$J$1, 0))</f>
        <v>266.6241</v>
      </c>
      <c r="D60" s="6" t="s">
        <v>17</v>
      </c>
      <c r="E60" s="13"/>
      <c r="F60" s="8" t="str">
        <f t="shared" si="4"/>
        <v/>
      </c>
      <c r="G60" s="60"/>
    </row>
    <row r="61" spans="1:7" ht="12.75" x14ac:dyDescent="0.2">
      <c r="A61" s="56"/>
      <c r="B61" s="24" t="s">
        <v>11</v>
      </c>
      <c r="C61" s="19">
        <f>INDEX(Rates!$B$2:$J$28, MATCH(A$55, Rates!$A$2:$A$28, 0), MATCH(B61, Rates!$B$1:$J$1, 0))</f>
        <v>284.4307</v>
      </c>
      <c r="D61" s="6" t="s">
        <v>17</v>
      </c>
      <c r="E61" s="13"/>
      <c r="F61" s="8" t="str">
        <f t="shared" si="4"/>
        <v/>
      </c>
      <c r="G61" s="60"/>
    </row>
    <row r="62" spans="1:7" ht="12.75" x14ac:dyDescent="0.2">
      <c r="A62" s="56"/>
      <c r="B62" s="24" t="s">
        <v>12</v>
      </c>
      <c r="C62" s="19">
        <f>INDEX(Rates!$B$2:$J$28, MATCH(A$55, Rates!$A$2:$A$28, 0), MATCH(B62, Rates!$B$1:$J$1, 0))</f>
        <v>255.1189</v>
      </c>
      <c r="D62" s="6" t="s">
        <v>17</v>
      </c>
      <c r="E62" s="13"/>
      <c r="F62" s="8" t="str">
        <f t="shared" si="4"/>
        <v/>
      </c>
      <c r="G62" s="60"/>
    </row>
    <row r="63" spans="1:7" ht="12.75" x14ac:dyDescent="0.2">
      <c r="A63" s="57"/>
      <c r="B63" s="24" t="s">
        <v>13</v>
      </c>
      <c r="C63" s="19">
        <f>INDEX(Rates!$B$2:$J$28, MATCH(A$55, Rates!$A$2:$A$28, 0), MATCH(B63, Rates!$B$1:$J$1, 0))</f>
        <v>244.26049999999998</v>
      </c>
      <c r="D63" s="6" t="s">
        <v>17</v>
      </c>
      <c r="E63" s="13"/>
      <c r="F63" s="8" t="str">
        <f t="shared" si="4"/>
        <v/>
      </c>
      <c r="G63" s="60"/>
    </row>
    <row r="64" spans="1:7" ht="30" x14ac:dyDescent="0.2">
      <c r="A64" s="48" t="s">
        <v>3</v>
      </c>
      <c r="B64" s="49" t="s">
        <v>81</v>
      </c>
      <c r="C64" s="50" t="s">
        <v>14</v>
      </c>
      <c r="D64" s="51" t="s">
        <v>4</v>
      </c>
      <c r="E64" s="52" t="s">
        <v>15</v>
      </c>
      <c r="F64" s="53" t="s">
        <v>16</v>
      </c>
      <c r="G64" s="31" t="s">
        <v>25</v>
      </c>
    </row>
    <row r="65" spans="1:7" ht="12.75" x14ac:dyDescent="0.2">
      <c r="A65" s="55" t="s">
        <v>59</v>
      </c>
      <c r="B65" s="24" t="s">
        <v>5</v>
      </c>
      <c r="C65" s="19">
        <f>INDEX(Rates!$B$2:$J$28, MATCH(A$65, Rates!$A$2:$A$28, 0), MATCH(B65, Rates!$B$1:$J$1, 0))</f>
        <v>276.12029999999999</v>
      </c>
      <c r="D65" s="6" t="s">
        <v>17</v>
      </c>
      <c r="E65" s="13"/>
      <c r="F65" s="8" t="str">
        <f t="shared" ref="F65:F73" si="5">IF(E65=0,"",C65*E65)</f>
        <v/>
      </c>
      <c r="G65" s="59" t="str">
        <f>+F294</f>
        <v/>
      </c>
    </row>
    <row r="66" spans="1:7" ht="12.75" x14ac:dyDescent="0.2">
      <c r="A66" s="56"/>
      <c r="B66" s="24" t="s">
        <v>6</v>
      </c>
      <c r="C66" s="19">
        <f>INDEX(Rates!$B$2:$J$28, MATCH(A$65, Rates!$A$2:$A$28, 0), MATCH(B66, Rates!$B$1:$J$1, 0))</f>
        <v>263.67430000000002</v>
      </c>
      <c r="D66" s="6" t="s">
        <v>17</v>
      </c>
      <c r="E66" s="13"/>
      <c r="F66" s="8" t="str">
        <f t="shared" si="5"/>
        <v/>
      </c>
      <c r="G66" s="60"/>
    </row>
    <row r="67" spans="1:7" ht="12.75" x14ac:dyDescent="0.2">
      <c r="A67" s="56"/>
      <c r="B67" s="24" t="s">
        <v>7</v>
      </c>
      <c r="C67" s="19">
        <f>INDEX(Rates!$B$2:$J$28, MATCH(A$65, Rates!$A$2:$A$28, 0), MATCH(B67, Rates!$B$1:$J$1, 0))</f>
        <v>251.7473</v>
      </c>
      <c r="D67" s="6" t="s">
        <v>17</v>
      </c>
      <c r="E67" s="13"/>
      <c r="F67" s="8" t="str">
        <f t="shared" si="5"/>
        <v/>
      </c>
      <c r="G67" s="60"/>
    </row>
    <row r="68" spans="1:7" ht="12.75" x14ac:dyDescent="0.2">
      <c r="A68" s="56"/>
      <c r="B68" s="24" t="s">
        <v>8</v>
      </c>
      <c r="C68" s="19">
        <f>INDEX(Rates!$B$2:$J$28, MATCH(A$65, Rates!$A$2:$A$28, 0), MATCH(B68, Rates!$B$1:$J$1, 0))</f>
        <v>239.80149999999998</v>
      </c>
      <c r="D68" s="6" t="s">
        <v>17</v>
      </c>
      <c r="E68" s="13"/>
      <c r="F68" s="8" t="str">
        <f t="shared" si="5"/>
        <v/>
      </c>
      <c r="G68" s="60"/>
    </row>
    <row r="69" spans="1:7" ht="12.75" x14ac:dyDescent="0.2">
      <c r="A69" s="56"/>
      <c r="B69" s="24" t="s">
        <v>9</v>
      </c>
      <c r="C69" s="19">
        <f>INDEX(Rates!$B$2:$J$28, MATCH(A$65, Rates!$A$2:$A$28, 0), MATCH(B69, Rates!$B$1:$J$1, 0))</f>
        <v>218.28029999999998</v>
      </c>
      <c r="D69" s="6" t="s">
        <v>17</v>
      </c>
      <c r="E69" s="13"/>
      <c r="F69" s="8" t="str">
        <f t="shared" si="5"/>
        <v/>
      </c>
      <c r="G69" s="60"/>
    </row>
    <row r="70" spans="1:7" ht="12.75" x14ac:dyDescent="0.2">
      <c r="A70" s="56"/>
      <c r="B70" s="24" t="s">
        <v>10</v>
      </c>
      <c r="C70" s="19">
        <f>INDEX(Rates!$B$2:$J$28, MATCH(A$65, Rates!$A$2:$A$28, 0), MATCH(B70, Rates!$B$1:$J$1, 0))</f>
        <v>210.76409999999998</v>
      </c>
      <c r="D70" s="6" t="s">
        <v>17</v>
      </c>
      <c r="E70" s="13"/>
      <c r="F70" s="8" t="str">
        <f t="shared" si="5"/>
        <v/>
      </c>
      <c r="G70" s="60"/>
    </row>
    <row r="71" spans="1:7" ht="12.75" x14ac:dyDescent="0.2">
      <c r="A71" s="56"/>
      <c r="B71" s="24" t="s">
        <v>11</v>
      </c>
      <c r="C71" s="19">
        <f>INDEX(Rates!$B$2:$J$28, MATCH(A$65, Rates!$A$2:$A$28, 0), MATCH(B71, Rates!$B$1:$J$1, 0))</f>
        <v>228.81569999999999</v>
      </c>
      <c r="D71" s="6" t="s">
        <v>17</v>
      </c>
      <c r="E71" s="13"/>
      <c r="F71" s="8" t="str">
        <f t="shared" si="5"/>
        <v/>
      </c>
      <c r="G71" s="60"/>
    </row>
    <row r="72" spans="1:7" ht="12.75" x14ac:dyDescent="0.2">
      <c r="A72" s="56"/>
      <c r="B72" s="24" t="s">
        <v>12</v>
      </c>
      <c r="C72" s="19">
        <f>INDEX(Rates!$B$2:$J$28, MATCH(A$65, Rates!$A$2:$A$28, 0), MATCH(B72, Rates!$B$1:$J$1, 0))</f>
        <v>198.25889999999998</v>
      </c>
      <c r="D72" s="6" t="s">
        <v>17</v>
      </c>
      <c r="E72" s="13"/>
      <c r="F72" s="8" t="str">
        <f t="shared" si="5"/>
        <v/>
      </c>
      <c r="G72" s="60"/>
    </row>
    <row r="73" spans="1:7" ht="12.75" x14ac:dyDescent="0.2">
      <c r="A73" s="57"/>
      <c r="B73" s="24" t="s">
        <v>13</v>
      </c>
      <c r="C73" s="19">
        <f>INDEX(Rates!$B$2:$J$28, MATCH(A$65, Rates!$A$2:$A$28, 0), MATCH(B73, Rates!$B$1:$J$1, 0))</f>
        <v>188.40049999999999</v>
      </c>
      <c r="D73" s="6" t="s">
        <v>17</v>
      </c>
      <c r="E73" s="13"/>
      <c r="F73" s="8" t="str">
        <f t="shared" si="5"/>
        <v/>
      </c>
      <c r="G73" s="60"/>
    </row>
    <row r="74" spans="1:7" ht="30" x14ac:dyDescent="0.2">
      <c r="A74" s="48" t="s">
        <v>3</v>
      </c>
      <c r="B74" s="49" t="s">
        <v>81</v>
      </c>
      <c r="C74" s="50" t="s">
        <v>14</v>
      </c>
      <c r="D74" s="51" t="s">
        <v>4</v>
      </c>
      <c r="E74" s="52" t="s">
        <v>15</v>
      </c>
      <c r="F74" s="53" t="s">
        <v>16</v>
      </c>
      <c r="G74" s="31" t="s">
        <v>25</v>
      </c>
    </row>
    <row r="75" spans="1:7" ht="12.75" x14ac:dyDescent="0.2">
      <c r="A75" s="55" t="s">
        <v>60</v>
      </c>
      <c r="B75" s="24" t="s">
        <v>5</v>
      </c>
      <c r="C75" s="19">
        <f>INDEX(Rates!$B$2:$J$28, MATCH(A$75, Rates!$A$2:$A$28, 0), MATCH(B75, Rates!$B$1:$J$1, 0))</f>
        <v>327.57030000000003</v>
      </c>
      <c r="D75" s="6" t="s">
        <v>17</v>
      </c>
      <c r="E75" s="13"/>
      <c r="F75" s="8" t="str">
        <f t="shared" ref="F75:F83" si="6">IF(E75=0,"",C75*E75)</f>
        <v/>
      </c>
      <c r="G75" s="59" t="str">
        <f>+F294</f>
        <v/>
      </c>
    </row>
    <row r="76" spans="1:7" ht="12.75" x14ac:dyDescent="0.2">
      <c r="A76" s="56"/>
      <c r="B76" s="24" t="s">
        <v>6</v>
      </c>
      <c r="C76" s="19">
        <f>INDEX(Rates!$B$2:$J$28, MATCH(A$75, Rates!$A$2:$A$28, 0), MATCH(B76, Rates!$B$1:$J$1, 0))</f>
        <v>315.12430000000001</v>
      </c>
      <c r="D76" s="6" t="s">
        <v>17</v>
      </c>
      <c r="E76" s="13"/>
      <c r="F76" s="8" t="str">
        <f t="shared" si="6"/>
        <v/>
      </c>
      <c r="G76" s="60"/>
    </row>
    <row r="77" spans="1:7" ht="12.75" x14ac:dyDescent="0.2">
      <c r="A77" s="56"/>
      <c r="B77" s="24" t="s">
        <v>7</v>
      </c>
      <c r="C77" s="19">
        <f>INDEX(Rates!$B$2:$J$28, MATCH(A$75, Rates!$A$2:$A$28, 0), MATCH(B77, Rates!$B$1:$J$1, 0))</f>
        <v>303.19729999999998</v>
      </c>
      <c r="D77" s="6" t="s">
        <v>17</v>
      </c>
      <c r="E77" s="13"/>
      <c r="F77" s="8" t="str">
        <f t="shared" si="6"/>
        <v/>
      </c>
      <c r="G77" s="60"/>
    </row>
    <row r="78" spans="1:7" ht="12.75" x14ac:dyDescent="0.2">
      <c r="A78" s="56"/>
      <c r="B78" s="24" t="s">
        <v>8</v>
      </c>
      <c r="C78" s="19">
        <f>INDEX(Rates!$B$2:$J$28, MATCH(A$75, Rates!$A$2:$A$28, 0), MATCH(B78, Rates!$B$1:$J$1, 0))</f>
        <v>291.25150000000002</v>
      </c>
      <c r="D78" s="6" t="s">
        <v>17</v>
      </c>
      <c r="E78" s="13"/>
      <c r="F78" s="8" t="str">
        <f t="shared" si="6"/>
        <v/>
      </c>
      <c r="G78" s="60"/>
    </row>
    <row r="79" spans="1:7" ht="12.75" x14ac:dyDescent="0.2">
      <c r="A79" s="56"/>
      <c r="B79" s="24" t="s">
        <v>9</v>
      </c>
      <c r="C79" s="19">
        <f>INDEX(Rates!$B$2:$J$28, MATCH(A$75, Rates!$A$2:$A$28, 0), MATCH(B79, Rates!$B$1:$J$1, 0))</f>
        <v>269.4853</v>
      </c>
      <c r="D79" s="6" t="s">
        <v>17</v>
      </c>
      <c r="E79" s="13"/>
      <c r="F79" s="8" t="str">
        <f t="shared" si="6"/>
        <v/>
      </c>
      <c r="G79" s="60"/>
    </row>
    <row r="80" spans="1:7" ht="12.75" x14ac:dyDescent="0.2">
      <c r="A80" s="56"/>
      <c r="B80" s="24" t="s">
        <v>10</v>
      </c>
      <c r="C80" s="19">
        <f>INDEX(Rates!$B$2:$J$28, MATCH(A$75, Rates!$A$2:$A$28, 0), MATCH(B80, Rates!$B$1:$J$1, 0))</f>
        <v>261.96910000000003</v>
      </c>
      <c r="D80" s="6" t="s">
        <v>17</v>
      </c>
      <c r="E80" s="13"/>
      <c r="F80" s="8" t="str">
        <f t="shared" si="6"/>
        <v/>
      </c>
      <c r="G80" s="60"/>
    </row>
    <row r="81" spans="1:7" ht="12.75" x14ac:dyDescent="0.2">
      <c r="A81" s="56"/>
      <c r="B81" s="24" t="s">
        <v>11</v>
      </c>
      <c r="C81" s="19">
        <f>INDEX(Rates!$B$2:$J$28, MATCH(A$75, Rates!$A$2:$A$28, 0), MATCH(B81, Rates!$B$1:$J$1, 0))</f>
        <v>280.26570000000004</v>
      </c>
      <c r="D81" s="6" t="s">
        <v>17</v>
      </c>
      <c r="E81" s="13"/>
      <c r="F81" s="8" t="str">
        <f t="shared" si="6"/>
        <v/>
      </c>
      <c r="G81" s="60"/>
    </row>
    <row r="82" spans="1:7" ht="12.75" x14ac:dyDescent="0.2">
      <c r="A82" s="56"/>
      <c r="B82" s="24" t="s">
        <v>12</v>
      </c>
      <c r="C82" s="19">
        <f>INDEX(Rates!$B$2:$J$28, MATCH(A$75, Rates!$A$2:$A$28, 0), MATCH(B82, Rates!$B$1:$J$1, 0))</f>
        <v>249.4639</v>
      </c>
      <c r="D82" s="6" t="s">
        <v>17</v>
      </c>
      <c r="E82" s="13"/>
      <c r="F82" s="8" t="str">
        <f t="shared" si="6"/>
        <v/>
      </c>
      <c r="G82" s="60"/>
    </row>
    <row r="83" spans="1:7" ht="12.75" x14ac:dyDescent="0.2">
      <c r="A83" s="57"/>
      <c r="B83" s="24" t="s">
        <v>13</v>
      </c>
      <c r="C83" s="19">
        <f>INDEX(Rates!$B$2:$J$28, MATCH(A$75, Rates!$A$2:$A$28, 0), MATCH(B83, Rates!$B$1:$J$1, 0))</f>
        <v>239.60549999999998</v>
      </c>
      <c r="D83" s="6" t="s">
        <v>17</v>
      </c>
      <c r="E83" s="13"/>
      <c r="F83" s="8" t="str">
        <f t="shared" si="6"/>
        <v/>
      </c>
      <c r="G83" s="60"/>
    </row>
    <row r="84" spans="1:7" ht="30" x14ac:dyDescent="0.2">
      <c r="A84" s="48" t="s">
        <v>3</v>
      </c>
      <c r="B84" s="49" t="s">
        <v>81</v>
      </c>
      <c r="C84" s="50" t="s">
        <v>14</v>
      </c>
      <c r="D84" s="51" t="s">
        <v>4</v>
      </c>
      <c r="E84" s="52" t="s">
        <v>15</v>
      </c>
      <c r="F84" s="53" t="s">
        <v>16</v>
      </c>
      <c r="G84" s="31" t="s">
        <v>25</v>
      </c>
    </row>
    <row r="85" spans="1:7" ht="15.75" customHeight="1" x14ac:dyDescent="0.2">
      <c r="A85" s="55" t="s">
        <v>61</v>
      </c>
      <c r="B85" s="24" t="s">
        <v>5</v>
      </c>
      <c r="C85" s="19">
        <f>INDEX(Rates!$B$2:$J$28, MATCH(A$85, Rates!$A$2:$A$28, 0), MATCH(B85, Rates!$B$1:$J$1, 0))</f>
        <v>309.00909999999999</v>
      </c>
      <c r="D85" s="6" t="s">
        <v>17</v>
      </c>
      <c r="E85" s="13"/>
      <c r="F85" s="8" t="str">
        <f t="shared" ref="F85:F93" si="7">IF(E85=0,"",C85*E85)</f>
        <v/>
      </c>
      <c r="G85" s="59" t="str">
        <f>+F294</f>
        <v/>
      </c>
    </row>
    <row r="86" spans="1:7" ht="15.75" customHeight="1" x14ac:dyDescent="0.2">
      <c r="A86" s="56"/>
      <c r="B86" s="24" t="s">
        <v>6</v>
      </c>
      <c r="C86" s="19">
        <f>INDEX(Rates!$B$2:$J$28, MATCH(A$85, Rates!$A$2:$A$28, 0), MATCH(B86, Rates!$B$1:$J$1, 0))</f>
        <v>297.88610000000006</v>
      </c>
      <c r="D86" s="6" t="s">
        <v>17</v>
      </c>
      <c r="E86" s="13"/>
      <c r="F86" s="8" t="str">
        <f t="shared" si="7"/>
        <v/>
      </c>
      <c r="G86" s="60"/>
    </row>
    <row r="87" spans="1:7" ht="15.75" customHeight="1" x14ac:dyDescent="0.2">
      <c r="A87" s="56"/>
      <c r="B87" s="24" t="s">
        <v>7</v>
      </c>
      <c r="C87" s="19">
        <f>INDEX(Rates!$B$2:$J$28, MATCH(A$85, Rates!$A$2:$A$28, 0), MATCH(B87, Rates!$B$1:$J$1, 0))</f>
        <v>287.03750000000002</v>
      </c>
      <c r="D87" s="6" t="s">
        <v>17</v>
      </c>
      <c r="E87" s="13"/>
      <c r="F87" s="8" t="str">
        <f t="shared" si="7"/>
        <v/>
      </c>
      <c r="G87" s="60"/>
    </row>
    <row r="88" spans="1:7" ht="15.75" customHeight="1" x14ac:dyDescent="0.2">
      <c r="A88" s="56"/>
      <c r="B88" s="24" t="s">
        <v>8</v>
      </c>
      <c r="C88" s="19">
        <f>INDEX(Rates!$B$2:$J$28, MATCH(A$85, Rates!$A$2:$A$28, 0), MATCH(B88, Rates!$B$1:$J$1, 0))</f>
        <v>274.7679</v>
      </c>
      <c r="D88" s="6" t="s">
        <v>17</v>
      </c>
      <c r="E88" s="13"/>
      <c r="F88" s="8" t="str">
        <f t="shared" si="7"/>
        <v/>
      </c>
      <c r="G88" s="60"/>
    </row>
    <row r="89" spans="1:7" ht="15.75" customHeight="1" x14ac:dyDescent="0.2">
      <c r="A89" s="56"/>
      <c r="B89" s="24" t="s">
        <v>9</v>
      </c>
      <c r="C89" s="19">
        <f>INDEX(Rates!$B$2:$J$28, MATCH(A$85, Rates!$A$2:$A$28, 0), MATCH(B89, Rates!$B$1:$J$1, 0))</f>
        <v>250.1695</v>
      </c>
      <c r="D89" s="6" t="s">
        <v>17</v>
      </c>
      <c r="E89" s="13"/>
      <c r="F89" s="8" t="str">
        <f t="shared" si="7"/>
        <v/>
      </c>
      <c r="G89" s="60"/>
    </row>
    <row r="90" spans="1:7" ht="15.75" customHeight="1" x14ac:dyDescent="0.2">
      <c r="A90" s="56"/>
      <c r="B90" s="24" t="s">
        <v>10</v>
      </c>
      <c r="C90" s="19">
        <f>INDEX(Rates!$B$2:$J$28, MATCH(A$85, Rates!$A$2:$A$28, 0), MATCH(B90, Rates!$B$1:$J$1, 0))</f>
        <v>241.34010000000001</v>
      </c>
      <c r="D90" s="6" t="s">
        <v>17</v>
      </c>
      <c r="E90" s="13"/>
      <c r="F90" s="8" t="str">
        <f t="shared" si="7"/>
        <v/>
      </c>
      <c r="G90" s="60"/>
    </row>
    <row r="91" spans="1:7" ht="15.75" customHeight="1" x14ac:dyDescent="0.2">
      <c r="A91" s="56"/>
      <c r="B91" s="24" t="s">
        <v>11</v>
      </c>
      <c r="C91" s="19">
        <f>INDEX(Rates!$B$2:$J$28, MATCH(A$85, Rates!$A$2:$A$28, 0), MATCH(B91, Rates!$B$1:$J$1, 0))</f>
        <v>264.17409999999995</v>
      </c>
      <c r="D91" s="6" t="s">
        <v>17</v>
      </c>
      <c r="E91" s="13"/>
      <c r="F91" s="8" t="str">
        <f t="shared" si="7"/>
        <v/>
      </c>
      <c r="G91" s="60"/>
    </row>
    <row r="92" spans="1:7" ht="15.75" customHeight="1" x14ac:dyDescent="0.2">
      <c r="A92" s="56"/>
      <c r="B92" s="24" t="s">
        <v>12</v>
      </c>
      <c r="C92" s="19">
        <f>INDEX(Rates!$B$2:$J$28, MATCH(A$85, Rates!$A$2:$A$28, 0), MATCH(B92, Rates!$B$1:$J$1, 0))</f>
        <v>223.59190000000001</v>
      </c>
      <c r="D92" s="6" t="s">
        <v>17</v>
      </c>
      <c r="E92" s="13"/>
      <c r="F92" s="8" t="str">
        <f t="shared" si="7"/>
        <v/>
      </c>
      <c r="G92" s="60"/>
    </row>
    <row r="93" spans="1:7" ht="15.75" customHeight="1" x14ac:dyDescent="0.2">
      <c r="A93" s="57"/>
      <c r="B93" s="24" t="s">
        <v>13</v>
      </c>
      <c r="C93" s="19">
        <f>INDEX(Rates!$B$2:$J$28, MATCH(A$85, Rates!$A$2:$A$28, 0), MATCH(B93, Rates!$B$1:$J$1, 0))</f>
        <v>213.27289999999999</v>
      </c>
      <c r="D93" s="6" t="s">
        <v>17</v>
      </c>
      <c r="E93" s="13"/>
      <c r="F93" s="8" t="str">
        <f t="shared" si="7"/>
        <v/>
      </c>
      <c r="G93" s="60"/>
    </row>
    <row r="94" spans="1:7" ht="30" x14ac:dyDescent="0.2">
      <c r="A94" s="48" t="s">
        <v>3</v>
      </c>
      <c r="B94" s="49" t="s">
        <v>81</v>
      </c>
      <c r="C94" s="50" t="s">
        <v>14</v>
      </c>
      <c r="D94" s="51" t="s">
        <v>4</v>
      </c>
      <c r="E94" s="52" t="s">
        <v>15</v>
      </c>
      <c r="F94" s="53" t="s">
        <v>16</v>
      </c>
      <c r="G94" s="31" t="s">
        <v>25</v>
      </c>
    </row>
    <row r="95" spans="1:7" ht="12.75" x14ac:dyDescent="0.2">
      <c r="A95" s="55" t="s">
        <v>62</v>
      </c>
      <c r="B95" s="24" t="s">
        <v>5</v>
      </c>
      <c r="C95" s="19">
        <f>INDEX(Rates!$B$2:$J$28, MATCH(A$95, Rates!$A$2:$A$28, 0), MATCH(B95, Rates!$B$1:$J$1, 0))</f>
        <v>296.01499999999999</v>
      </c>
      <c r="D95" s="6" t="s">
        <v>17</v>
      </c>
      <c r="E95" s="13"/>
      <c r="F95" s="8" t="str">
        <f t="shared" ref="F95:F103" si="8">IF(E95=0,"",C95*E95)</f>
        <v/>
      </c>
      <c r="G95" s="59" t="str">
        <f>+F294</f>
        <v/>
      </c>
    </row>
    <row r="96" spans="1:7" ht="12.75" x14ac:dyDescent="0.2">
      <c r="A96" s="56"/>
      <c r="B96" s="24" t="s">
        <v>6</v>
      </c>
      <c r="C96" s="19">
        <f>INDEX(Rates!$B$2:$J$28, MATCH(A$95, Rates!$A$2:$A$28, 0), MATCH(B96, Rates!$B$1:$J$1, 0))</f>
        <v>285.46499999999997</v>
      </c>
      <c r="D96" s="6" t="s">
        <v>17</v>
      </c>
      <c r="E96" s="13"/>
      <c r="F96" s="8" t="str">
        <f t="shared" si="8"/>
        <v/>
      </c>
      <c r="G96" s="60"/>
    </row>
    <row r="97" spans="1:7" ht="12.75" x14ac:dyDescent="0.2">
      <c r="A97" s="56"/>
      <c r="B97" s="24" t="s">
        <v>7</v>
      </c>
      <c r="C97" s="19">
        <f>INDEX(Rates!$B$2:$J$28, MATCH(A$95, Rates!$A$2:$A$28, 0), MATCH(B97, Rates!$B$1:$J$1, 0))</f>
        <v>275.83499999999998</v>
      </c>
      <c r="D97" s="6" t="s">
        <v>17</v>
      </c>
      <c r="E97" s="13"/>
      <c r="F97" s="8" t="str">
        <f t="shared" si="8"/>
        <v/>
      </c>
      <c r="G97" s="60"/>
    </row>
    <row r="98" spans="1:7" ht="12.75" x14ac:dyDescent="0.2">
      <c r="A98" s="56"/>
      <c r="B98" s="24" t="s">
        <v>8</v>
      </c>
      <c r="C98" s="19">
        <f>INDEX(Rates!$B$2:$J$28, MATCH(A$95, Rates!$A$2:$A$28, 0), MATCH(B98, Rates!$B$1:$J$1, 0))</f>
        <v>264.23499999999996</v>
      </c>
      <c r="D98" s="6" t="s">
        <v>17</v>
      </c>
      <c r="E98" s="13"/>
      <c r="F98" s="8" t="str">
        <f t="shared" si="8"/>
        <v/>
      </c>
      <c r="G98" s="60"/>
    </row>
    <row r="99" spans="1:7" ht="12.75" x14ac:dyDescent="0.2">
      <c r="A99" s="56"/>
      <c r="B99" s="24" t="s">
        <v>9</v>
      </c>
      <c r="C99" s="19">
        <f>INDEX(Rates!$B$2:$J$28, MATCH(A$95, Rates!$A$2:$A$28, 0), MATCH(B99, Rates!$B$1:$J$1, 0))</f>
        <v>245.33500000000001</v>
      </c>
      <c r="D99" s="6" t="s">
        <v>17</v>
      </c>
      <c r="E99" s="13"/>
      <c r="F99" s="8" t="str">
        <f t="shared" si="8"/>
        <v/>
      </c>
      <c r="G99" s="60"/>
    </row>
    <row r="100" spans="1:7" ht="12.75" x14ac:dyDescent="0.2">
      <c r="A100" s="56"/>
      <c r="B100" s="24" t="s">
        <v>10</v>
      </c>
      <c r="C100" s="19">
        <f>INDEX(Rates!$B$2:$J$28, MATCH(A$95, Rates!$A$2:$A$28, 0), MATCH(B100, Rates!$B$1:$J$1, 0))</f>
        <v>232.83500000000001</v>
      </c>
      <c r="D100" s="6" t="s">
        <v>17</v>
      </c>
      <c r="E100" s="13"/>
      <c r="F100" s="8" t="str">
        <f t="shared" si="8"/>
        <v/>
      </c>
      <c r="G100" s="60"/>
    </row>
    <row r="101" spans="1:7" ht="12.75" x14ac:dyDescent="0.2">
      <c r="A101" s="56"/>
      <c r="B101" s="24" t="s">
        <v>11</v>
      </c>
      <c r="C101" s="19">
        <f>INDEX(Rates!$B$2:$J$28, MATCH(A$95, Rates!$A$2:$A$28, 0), MATCH(B101, Rates!$B$1:$J$1, 0))</f>
        <v>255.14500000000001</v>
      </c>
      <c r="D101" s="6" t="s">
        <v>17</v>
      </c>
      <c r="E101" s="13"/>
      <c r="F101" s="8" t="str">
        <f t="shared" si="8"/>
        <v/>
      </c>
      <c r="G101" s="60"/>
    </row>
    <row r="102" spans="1:7" ht="12.75" x14ac:dyDescent="0.2">
      <c r="A102" s="56"/>
      <c r="B102" s="24" t="s">
        <v>12</v>
      </c>
      <c r="C102" s="19">
        <f>INDEX(Rates!$B$2:$J$28, MATCH(A$95, Rates!$A$2:$A$28, 0), MATCH(B102, Rates!$B$1:$J$1, 0))</f>
        <v>214.73499999999999</v>
      </c>
      <c r="D102" s="6" t="s">
        <v>17</v>
      </c>
      <c r="E102" s="13"/>
      <c r="F102" s="8" t="str">
        <f t="shared" si="8"/>
        <v/>
      </c>
      <c r="G102" s="60"/>
    </row>
    <row r="103" spans="1:7" ht="12.75" x14ac:dyDescent="0.2">
      <c r="A103" s="57"/>
      <c r="B103" s="24" t="s">
        <v>13</v>
      </c>
      <c r="C103" s="19">
        <f>INDEX(Rates!$B$2:$J$28, MATCH(A$95, Rates!$A$2:$A$28, 0), MATCH(B103, Rates!$B$1:$J$1, 0))</f>
        <v>207.785</v>
      </c>
      <c r="D103" s="6" t="s">
        <v>17</v>
      </c>
      <c r="E103" s="13"/>
      <c r="F103" s="8" t="str">
        <f t="shared" si="8"/>
        <v/>
      </c>
      <c r="G103" s="60"/>
    </row>
    <row r="104" spans="1:7" ht="30" x14ac:dyDescent="0.2">
      <c r="A104" s="48" t="s">
        <v>3</v>
      </c>
      <c r="B104" s="49" t="s">
        <v>81</v>
      </c>
      <c r="C104" s="50" t="s">
        <v>14</v>
      </c>
      <c r="D104" s="51" t="s">
        <v>4</v>
      </c>
      <c r="E104" s="52" t="s">
        <v>15</v>
      </c>
      <c r="F104" s="53" t="s">
        <v>16</v>
      </c>
      <c r="G104" s="31" t="s">
        <v>25</v>
      </c>
    </row>
    <row r="105" spans="1:7" ht="15.75" customHeight="1" x14ac:dyDescent="0.2">
      <c r="A105" s="55" t="s">
        <v>63</v>
      </c>
      <c r="B105" s="24" t="s">
        <v>5</v>
      </c>
      <c r="C105" s="19">
        <f>INDEX(Rates!$B$2:$J$28, MATCH(A$105, Rates!$A$2:$A$28, 0), MATCH(B105, Rates!$B$1:$J$1, 0))</f>
        <v>169.11334000000002</v>
      </c>
      <c r="D105" s="6" t="s">
        <v>17</v>
      </c>
      <c r="E105" s="13"/>
      <c r="F105" s="8" t="str">
        <f t="shared" ref="F105:F113" si="9">IF(E105=0,"",C105*E105)</f>
        <v/>
      </c>
      <c r="G105" s="59" t="str">
        <f>+F294</f>
        <v/>
      </c>
    </row>
    <row r="106" spans="1:7" ht="15.75" customHeight="1" x14ac:dyDescent="0.2">
      <c r="A106" s="56"/>
      <c r="B106" s="24" t="s">
        <v>6</v>
      </c>
      <c r="C106" s="19">
        <f>INDEX(Rates!$B$2:$J$28, MATCH(A$105, Rates!$A$2:$A$28, 0), MATCH(B106, Rates!$B$1:$J$1, 0))</f>
        <v>160.95333999999997</v>
      </c>
      <c r="D106" s="6" t="s">
        <v>17</v>
      </c>
      <c r="E106" s="13"/>
      <c r="F106" s="8" t="str">
        <f t="shared" si="9"/>
        <v/>
      </c>
      <c r="G106" s="60"/>
    </row>
    <row r="107" spans="1:7" ht="15.75" customHeight="1" x14ac:dyDescent="0.2">
      <c r="A107" s="56"/>
      <c r="B107" s="24" t="s">
        <v>7</v>
      </c>
      <c r="C107" s="19">
        <f>INDEX(Rates!$B$2:$J$28, MATCH(A$105, Rates!$A$2:$A$28, 0), MATCH(B107, Rates!$B$1:$J$1, 0))</f>
        <v>150.84474</v>
      </c>
      <c r="D107" s="6" t="s">
        <v>17</v>
      </c>
      <c r="E107" s="13"/>
      <c r="F107" s="8" t="str">
        <f t="shared" si="9"/>
        <v/>
      </c>
      <c r="G107" s="60"/>
    </row>
    <row r="108" spans="1:7" ht="15.75" customHeight="1" x14ac:dyDescent="0.2">
      <c r="A108" s="56"/>
      <c r="B108" s="24" t="s">
        <v>8</v>
      </c>
      <c r="C108" s="19">
        <f>INDEX(Rates!$B$2:$J$28, MATCH(A$105, Rates!$A$2:$A$28, 0), MATCH(B108, Rates!$B$1:$J$1, 0))</f>
        <v>145.13314000000003</v>
      </c>
      <c r="D108" s="6" t="s">
        <v>17</v>
      </c>
      <c r="E108" s="13"/>
      <c r="F108" s="8" t="str">
        <f t="shared" si="9"/>
        <v/>
      </c>
      <c r="G108" s="60"/>
    </row>
    <row r="109" spans="1:7" ht="15.75" customHeight="1" x14ac:dyDescent="0.2">
      <c r="A109" s="56"/>
      <c r="B109" s="24" t="s">
        <v>9</v>
      </c>
      <c r="C109" s="19">
        <f>INDEX(Rates!$B$2:$J$28, MATCH(A$105, Rates!$A$2:$A$28, 0), MATCH(B109, Rates!$B$1:$J$1, 0))</f>
        <v>129.24930000000001</v>
      </c>
      <c r="D109" s="6" t="s">
        <v>17</v>
      </c>
      <c r="E109" s="13"/>
      <c r="F109" s="8" t="str">
        <f t="shared" si="9"/>
        <v/>
      </c>
      <c r="G109" s="60"/>
    </row>
    <row r="110" spans="1:7" ht="15.75" customHeight="1" x14ac:dyDescent="0.2">
      <c r="A110" s="56"/>
      <c r="B110" s="24" t="s">
        <v>10</v>
      </c>
      <c r="C110" s="19">
        <f>INDEX(Rates!$B$2:$J$28, MATCH(A$105, Rates!$A$2:$A$28, 0), MATCH(B110, Rates!$B$1:$J$1, 0))</f>
        <v>122.94610000000002</v>
      </c>
      <c r="D110" s="6" t="s">
        <v>17</v>
      </c>
      <c r="E110" s="13"/>
      <c r="F110" s="8" t="str">
        <f t="shared" si="9"/>
        <v/>
      </c>
      <c r="G110" s="60"/>
    </row>
    <row r="111" spans="1:7" ht="15.75" customHeight="1" x14ac:dyDescent="0.2">
      <c r="A111" s="56"/>
      <c r="B111" s="24" t="s">
        <v>11</v>
      </c>
      <c r="C111" s="19">
        <f>INDEX(Rates!$B$2:$J$28, MATCH(A$105, Rates!$A$2:$A$28, 0), MATCH(B111, Rates!$B$1:$J$1, 0))</f>
        <v>138.37054000000001</v>
      </c>
      <c r="D111" s="6" t="s">
        <v>17</v>
      </c>
      <c r="E111" s="13"/>
      <c r="F111" s="8" t="str">
        <f t="shared" si="9"/>
        <v/>
      </c>
      <c r="G111" s="60"/>
    </row>
    <row r="112" spans="1:7" ht="15.75" customHeight="1" x14ac:dyDescent="0.2">
      <c r="A112" s="56"/>
      <c r="B112" s="24" t="s">
        <v>12</v>
      </c>
      <c r="C112" s="19">
        <f>INDEX(Rates!$B$2:$J$28, MATCH(A$105, Rates!$A$2:$A$28, 0), MATCH(B112, Rates!$B$1:$J$1, 0))</f>
        <v>107.17649999999999</v>
      </c>
      <c r="D112" s="6" t="s">
        <v>17</v>
      </c>
      <c r="E112" s="13"/>
      <c r="F112" s="8" t="str">
        <f t="shared" si="9"/>
        <v/>
      </c>
      <c r="G112" s="60"/>
    </row>
    <row r="113" spans="1:7" ht="15.75" customHeight="1" x14ac:dyDescent="0.2">
      <c r="A113" s="57"/>
      <c r="B113" s="24" t="s">
        <v>13</v>
      </c>
      <c r="C113" s="19">
        <f>INDEX(Rates!$B$2:$J$28, MATCH(A$105, Rates!$A$2:$A$28, 0), MATCH(B113, Rates!$B$1:$J$1, 0))</f>
        <v>99.77170000000001</v>
      </c>
      <c r="D113" s="6" t="s">
        <v>17</v>
      </c>
      <c r="E113" s="13"/>
      <c r="F113" s="8" t="str">
        <f t="shared" si="9"/>
        <v/>
      </c>
      <c r="G113" s="60"/>
    </row>
    <row r="114" spans="1:7" ht="30" x14ac:dyDescent="0.2">
      <c r="A114" s="48" t="s">
        <v>3</v>
      </c>
      <c r="B114" s="49" t="s">
        <v>81</v>
      </c>
      <c r="C114" s="50" t="s">
        <v>14</v>
      </c>
      <c r="D114" s="51" t="s">
        <v>4</v>
      </c>
      <c r="E114" s="52" t="s">
        <v>15</v>
      </c>
      <c r="F114" s="53" t="s">
        <v>16</v>
      </c>
      <c r="G114" s="31" t="s">
        <v>25</v>
      </c>
    </row>
    <row r="115" spans="1:7" ht="12.75" x14ac:dyDescent="0.2">
      <c r="A115" s="55" t="s">
        <v>64</v>
      </c>
      <c r="B115" s="24" t="s">
        <v>5</v>
      </c>
      <c r="C115" s="19">
        <f>INDEX(Rates!$B$2:$J$28, MATCH($A$115, Rates!$A$2:$A$28, 0), MATCH(B115, Rates!$B$1:$J$1, 0))</f>
        <v>168.11334000000002</v>
      </c>
      <c r="D115" s="6" t="s">
        <v>17</v>
      </c>
      <c r="E115" s="13"/>
      <c r="F115" s="8" t="str">
        <f t="shared" ref="F115:F123" si="10">IF(E115=0,"",C115*E115)</f>
        <v/>
      </c>
      <c r="G115" s="59" t="str">
        <f>+F294</f>
        <v/>
      </c>
    </row>
    <row r="116" spans="1:7" ht="12.75" x14ac:dyDescent="0.2">
      <c r="A116" s="56"/>
      <c r="B116" s="24" t="s">
        <v>6</v>
      </c>
      <c r="C116" s="19">
        <f>INDEX(Rates!$B$2:$J$28, MATCH($A$115, Rates!$A$2:$A$28, 0), MATCH(B116, Rates!$B$1:$J$1, 0))</f>
        <v>159.95333999999997</v>
      </c>
      <c r="D116" s="6" t="s">
        <v>17</v>
      </c>
      <c r="E116" s="13"/>
      <c r="F116" s="8" t="str">
        <f t="shared" si="10"/>
        <v/>
      </c>
      <c r="G116" s="60"/>
    </row>
    <row r="117" spans="1:7" ht="12.75" x14ac:dyDescent="0.2">
      <c r="A117" s="56"/>
      <c r="B117" s="24" t="s">
        <v>7</v>
      </c>
      <c r="C117" s="19">
        <f>INDEX(Rates!$B$2:$J$28, MATCH($A$115, Rates!$A$2:$A$28, 0), MATCH(B117, Rates!$B$1:$J$1, 0))</f>
        <v>150.84474</v>
      </c>
      <c r="D117" s="6" t="s">
        <v>17</v>
      </c>
      <c r="E117" s="13"/>
      <c r="F117" s="8" t="str">
        <f t="shared" si="10"/>
        <v/>
      </c>
      <c r="G117" s="60"/>
    </row>
    <row r="118" spans="1:7" ht="12.75" x14ac:dyDescent="0.2">
      <c r="A118" s="56"/>
      <c r="B118" s="24" t="s">
        <v>8</v>
      </c>
      <c r="C118" s="19">
        <f>INDEX(Rates!$B$2:$J$28, MATCH($A$115, Rates!$A$2:$A$28, 0), MATCH(B118, Rates!$B$1:$J$1, 0))</f>
        <v>144.13314000000003</v>
      </c>
      <c r="D118" s="6" t="s">
        <v>17</v>
      </c>
      <c r="E118" s="13"/>
      <c r="F118" s="8" t="str">
        <f t="shared" si="10"/>
        <v/>
      </c>
      <c r="G118" s="60"/>
    </row>
    <row r="119" spans="1:7" ht="12.75" x14ac:dyDescent="0.2">
      <c r="A119" s="56"/>
      <c r="B119" s="24" t="s">
        <v>9</v>
      </c>
      <c r="C119" s="19">
        <f>INDEX(Rates!$B$2:$J$28, MATCH($A$115, Rates!$A$2:$A$28, 0), MATCH(B119, Rates!$B$1:$J$1, 0))</f>
        <v>129.24930000000001</v>
      </c>
      <c r="D119" s="6" t="s">
        <v>17</v>
      </c>
      <c r="E119" s="13"/>
      <c r="F119" s="8" t="str">
        <f t="shared" si="10"/>
        <v/>
      </c>
      <c r="G119" s="60"/>
    </row>
    <row r="120" spans="1:7" ht="12.75" x14ac:dyDescent="0.2">
      <c r="A120" s="56"/>
      <c r="B120" s="24" t="s">
        <v>10</v>
      </c>
      <c r="C120" s="19">
        <f>INDEX(Rates!$B$2:$J$28, MATCH($A$115, Rates!$A$2:$A$28, 0), MATCH(B120, Rates!$B$1:$J$1, 0))</f>
        <v>121.94610000000002</v>
      </c>
      <c r="D120" s="6" t="s">
        <v>17</v>
      </c>
      <c r="E120" s="13"/>
      <c r="F120" s="8" t="str">
        <f t="shared" si="10"/>
        <v/>
      </c>
      <c r="G120" s="60"/>
    </row>
    <row r="121" spans="1:7" ht="12.75" x14ac:dyDescent="0.2">
      <c r="A121" s="56"/>
      <c r="B121" s="24" t="s">
        <v>11</v>
      </c>
      <c r="C121" s="19">
        <f>INDEX(Rates!$B$2:$J$28, MATCH($A$115, Rates!$A$2:$A$28, 0), MATCH(B121, Rates!$B$1:$J$1, 0))</f>
        <v>137.37054000000001</v>
      </c>
      <c r="D121" s="6" t="s">
        <v>17</v>
      </c>
      <c r="E121" s="13"/>
      <c r="F121" s="8" t="str">
        <f t="shared" si="10"/>
        <v/>
      </c>
      <c r="G121" s="60"/>
    </row>
    <row r="122" spans="1:7" ht="12.75" x14ac:dyDescent="0.2">
      <c r="A122" s="56"/>
      <c r="B122" s="24" t="s">
        <v>12</v>
      </c>
      <c r="C122" s="19">
        <f>INDEX(Rates!$B$2:$J$28, MATCH($A$115, Rates!$A$2:$A$28, 0), MATCH(B122, Rates!$B$1:$J$1, 0))</f>
        <v>107.17649999999999</v>
      </c>
      <c r="D122" s="6" t="s">
        <v>17</v>
      </c>
      <c r="E122" s="13"/>
      <c r="F122" s="8" t="str">
        <f t="shared" si="10"/>
        <v/>
      </c>
      <c r="G122" s="60"/>
    </row>
    <row r="123" spans="1:7" ht="12.75" x14ac:dyDescent="0.2">
      <c r="A123" s="57"/>
      <c r="B123" s="24" t="s">
        <v>13</v>
      </c>
      <c r="C123" s="19">
        <f>INDEX(Rates!$B$2:$J$28, MATCH($A$115, Rates!$A$2:$A$28, 0), MATCH(B123, Rates!$B$1:$J$1, 0))</f>
        <v>98.77170000000001</v>
      </c>
      <c r="D123" s="6" t="s">
        <v>17</v>
      </c>
      <c r="E123" s="13"/>
      <c r="F123" s="8" t="str">
        <f t="shared" si="10"/>
        <v/>
      </c>
      <c r="G123" s="60"/>
    </row>
    <row r="124" spans="1:7" ht="30" x14ac:dyDescent="0.2">
      <c r="A124" s="48" t="s">
        <v>3</v>
      </c>
      <c r="B124" s="49" t="s">
        <v>81</v>
      </c>
      <c r="C124" s="50" t="s">
        <v>14</v>
      </c>
      <c r="D124" s="51" t="s">
        <v>4</v>
      </c>
      <c r="E124" s="52" t="s">
        <v>15</v>
      </c>
      <c r="F124" s="53" t="s">
        <v>16</v>
      </c>
      <c r="G124" s="31" t="s">
        <v>25</v>
      </c>
    </row>
    <row r="125" spans="1:7" ht="15.75" customHeight="1" x14ac:dyDescent="0.2">
      <c r="A125" s="55" t="s">
        <v>40</v>
      </c>
      <c r="B125" s="24" t="s">
        <v>5</v>
      </c>
      <c r="C125" s="19">
        <f>INDEX(Rates!$B$2:$J$28, MATCH(A$125, Rates!$A$2:$A$28, 0), MATCH(B125, Rates!$B$1:$J$1, 0))</f>
        <v>157.74685999999997</v>
      </c>
      <c r="D125" s="6" t="s">
        <v>17</v>
      </c>
      <c r="E125" s="13"/>
      <c r="F125" s="8" t="str">
        <f t="shared" ref="F125:F132" si="11">IF(E125=0,"",C125*E125)</f>
        <v/>
      </c>
      <c r="G125" s="59" t="str">
        <f>+F294</f>
        <v/>
      </c>
    </row>
    <row r="126" spans="1:7" ht="15.75" customHeight="1" x14ac:dyDescent="0.2">
      <c r="A126" s="56"/>
      <c r="B126" s="24" t="s">
        <v>6</v>
      </c>
      <c r="C126" s="19">
        <f>INDEX(Rates!$B$2:$J$28, MATCH(A$125, Rates!$A$2:$A$28, 0), MATCH(B126, Rates!$B$1:$J$1, 0))</f>
        <v>149.58685999999997</v>
      </c>
      <c r="D126" s="6" t="s">
        <v>17</v>
      </c>
      <c r="E126" s="13"/>
      <c r="F126" s="8" t="str">
        <f t="shared" si="11"/>
        <v/>
      </c>
      <c r="G126" s="60"/>
    </row>
    <row r="127" spans="1:7" ht="15.75" customHeight="1" x14ac:dyDescent="0.2">
      <c r="A127" s="56"/>
      <c r="B127" s="24" t="s">
        <v>7</v>
      </c>
      <c r="C127" s="19">
        <f>INDEX(Rates!$B$2:$J$28, MATCH(A$125, Rates!$A$2:$A$28, 0), MATCH(B127, Rates!$B$1:$J$1, 0))</f>
        <v>140.47825999999998</v>
      </c>
      <c r="D127" s="6" t="s">
        <v>17</v>
      </c>
      <c r="E127" s="13"/>
      <c r="F127" s="8" t="str">
        <f t="shared" si="11"/>
        <v/>
      </c>
      <c r="G127" s="60"/>
    </row>
    <row r="128" spans="1:7" ht="15.75" customHeight="1" x14ac:dyDescent="0.2">
      <c r="A128" s="56"/>
      <c r="B128" s="24" t="s">
        <v>8</v>
      </c>
      <c r="C128" s="19">
        <f>INDEX(Rates!$B$2:$J$28, MATCH(A$125, Rates!$A$2:$A$28, 0), MATCH(B128, Rates!$B$1:$J$1, 0))</f>
        <v>133.76666</v>
      </c>
      <c r="D128" s="6" t="s">
        <v>17</v>
      </c>
      <c r="E128" s="13"/>
      <c r="F128" s="8" t="str">
        <f t="shared" si="11"/>
        <v/>
      </c>
      <c r="G128" s="60"/>
    </row>
    <row r="129" spans="1:7" ht="15.75" customHeight="1" x14ac:dyDescent="0.2">
      <c r="A129" s="56"/>
      <c r="B129" s="24" t="s">
        <v>9</v>
      </c>
      <c r="C129" s="19">
        <f>INDEX(Rates!$B$2:$J$28, MATCH(A$125, Rates!$A$2:$A$28, 0), MATCH(B129, Rates!$B$1:$J$1, 0))</f>
        <v>119.20310000000001</v>
      </c>
      <c r="D129" s="6" t="s">
        <v>17</v>
      </c>
      <c r="E129" s="13"/>
      <c r="F129" s="8" t="str">
        <f t="shared" si="11"/>
        <v/>
      </c>
      <c r="G129" s="60"/>
    </row>
    <row r="130" spans="1:7" ht="15.75" customHeight="1" x14ac:dyDescent="0.2">
      <c r="A130" s="56"/>
      <c r="B130" s="24" t="s">
        <v>10</v>
      </c>
      <c r="C130" s="19">
        <f>INDEX(Rates!$B$2:$J$28, MATCH(A$125, Rates!$A$2:$A$28, 0), MATCH(B130, Rates!$B$1:$J$1, 0))</f>
        <v>111.8999</v>
      </c>
      <c r="D130" s="6" t="s">
        <v>17</v>
      </c>
      <c r="E130" s="13"/>
      <c r="F130" s="8" t="str">
        <f t="shared" si="11"/>
        <v/>
      </c>
      <c r="G130" s="60"/>
    </row>
    <row r="131" spans="1:7" ht="15.75" customHeight="1" x14ac:dyDescent="0.2">
      <c r="A131" s="56"/>
      <c r="B131" s="24" t="s">
        <v>11</v>
      </c>
      <c r="C131" s="19">
        <f>INDEX(Rates!$B$2:$J$28, MATCH(A$125, Rates!$A$2:$A$28, 0), MATCH(B131, Rates!$B$1:$J$1, 0))</f>
        <v>127.00406</v>
      </c>
      <c r="D131" s="6" t="s">
        <v>17</v>
      </c>
      <c r="E131" s="13"/>
      <c r="F131" s="8" t="str">
        <f t="shared" si="11"/>
        <v/>
      </c>
      <c r="G131" s="60"/>
    </row>
    <row r="132" spans="1:7" ht="15.75" customHeight="1" x14ac:dyDescent="0.2">
      <c r="A132" s="57"/>
      <c r="B132" s="24" t="s">
        <v>12</v>
      </c>
      <c r="C132" s="19">
        <f>INDEX(Rates!$B$2:$J$28, MATCH(A$125, Rates!$A$2:$A$28, 0), MATCH(B132, Rates!$B$1:$J$1, 0))</f>
        <v>97.130299999999991</v>
      </c>
      <c r="D132" s="6" t="s">
        <v>17</v>
      </c>
      <c r="E132" s="13"/>
      <c r="F132" s="8" t="str">
        <f t="shared" si="11"/>
        <v/>
      </c>
      <c r="G132" s="60"/>
    </row>
    <row r="133" spans="1:7" ht="30" x14ac:dyDescent="0.2">
      <c r="A133" s="48" t="s">
        <v>3</v>
      </c>
      <c r="B133" s="49" t="s">
        <v>81</v>
      </c>
      <c r="C133" s="50" t="s">
        <v>14</v>
      </c>
      <c r="D133" s="51" t="s">
        <v>4</v>
      </c>
      <c r="E133" s="52" t="s">
        <v>15</v>
      </c>
      <c r="F133" s="53" t="s">
        <v>16</v>
      </c>
      <c r="G133" s="31" t="s">
        <v>25</v>
      </c>
    </row>
    <row r="134" spans="1:7" ht="12.75" x14ac:dyDescent="0.2">
      <c r="A134" s="55" t="s">
        <v>65</v>
      </c>
      <c r="B134" s="24" t="s">
        <v>5</v>
      </c>
      <c r="C134" s="19">
        <f>INDEX(Rates!$B$2:$J$28, MATCH(A$134, Rates!$A$2:$A$28, 0), MATCH(B134, Rates!$B$1:$J$1, 0))</f>
        <v>157.74685999999997</v>
      </c>
      <c r="D134" s="6" t="s">
        <v>17</v>
      </c>
      <c r="E134" s="13"/>
      <c r="F134" s="8" t="str">
        <f t="shared" ref="F134:F142" si="12">IF(E134=0,"",C134*E134)</f>
        <v/>
      </c>
      <c r="G134" s="59" t="str">
        <f>+F294</f>
        <v/>
      </c>
    </row>
    <row r="135" spans="1:7" ht="12.75" x14ac:dyDescent="0.2">
      <c r="A135" s="56"/>
      <c r="B135" s="24" t="s">
        <v>6</v>
      </c>
      <c r="C135" s="19">
        <f>INDEX(Rates!$B$2:$J$28, MATCH(A$134, Rates!$A$2:$A$28, 0), MATCH(B135, Rates!$B$1:$J$1, 0))</f>
        <v>149.58685999999997</v>
      </c>
      <c r="D135" s="6" t="s">
        <v>17</v>
      </c>
      <c r="E135" s="13"/>
      <c r="F135" s="8" t="str">
        <f t="shared" si="12"/>
        <v/>
      </c>
      <c r="G135" s="60"/>
    </row>
    <row r="136" spans="1:7" ht="12.75" x14ac:dyDescent="0.2">
      <c r="A136" s="56"/>
      <c r="B136" s="24" t="s">
        <v>7</v>
      </c>
      <c r="C136" s="19">
        <f>INDEX(Rates!$B$2:$J$28, MATCH(A$134, Rates!$A$2:$A$28, 0), MATCH(B136, Rates!$B$1:$J$1, 0))</f>
        <v>140.47825999999998</v>
      </c>
      <c r="D136" s="6" t="s">
        <v>17</v>
      </c>
      <c r="E136" s="13"/>
      <c r="F136" s="8" t="str">
        <f t="shared" si="12"/>
        <v/>
      </c>
      <c r="G136" s="60"/>
    </row>
    <row r="137" spans="1:7" ht="12.75" x14ac:dyDescent="0.2">
      <c r="A137" s="56"/>
      <c r="B137" s="24" t="s">
        <v>8</v>
      </c>
      <c r="C137" s="19">
        <f>INDEX(Rates!$B$2:$J$28, MATCH(A$134, Rates!$A$2:$A$28, 0), MATCH(B137, Rates!$B$1:$J$1, 0))</f>
        <v>133.76666</v>
      </c>
      <c r="D137" s="6" t="s">
        <v>17</v>
      </c>
      <c r="E137" s="13"/>
      <c r="F137" s="8" t="str">
        <f t="shared" si="12"/>
        <v/>
      </c>
      <c r="G137" s="60"/>
    </row>
    <row r="138" spans="1:7" ht="12.75" x14ac:dyDescent="0.2">
      <c r="A138" s="56"/>
      <c r="B138" s="24" t="s">
        <v>9</v>
      </c>
      <c r="C138" s="19">
        <f>INDEX(Rates!$B$2:$J$28, MATCH(A$134, Rates!$A$2:$A$28, 0), MATCH(B138, Rates!$B$1:$J$1, 0))</f>
        <v>119.20310000000001</v>
      </c>
      <c r="D138" s="6" t="s">
        <v>17</v>
      </c>
      <c r="E138" s="13"/>
      <c r="F138" s="8" t="str">
        <f t="shared" si="12"/>
        <v/>
      </c>
      <c r="G138" s="60"/>
    </row>
    <row r="139" spans="1:7" ht="12.75" x14ac:dyDescent="0.2">
      <c r="A139" s="56"/>
      <c r="B139" s="24" t="s">
        <v>10</v>
      </c>
      <c r="C139" s="19">
        <f>INDEX(Rates!$B$2:$J$28, MATCH(A$134, Rates!$A$2:$A$28, 0), MATCH(B139, Rates!$B$1:$J$1, 0))</f>
        <v>111.8999</v>
      </c>
      <c r="D139" s="6" t="s">
        <v>17</v>
      </c>
      <c r="E139" s="13"/>
      <c r="F139" s="8" t="str">
        <f t="shared" si="12"/>
        <v/>
      </c>
      <c r="G139" s="60"/>
    </row>
    <row r="140" spans="1:7" ht="12.75" x14ac:dyDescent="0.2">
      <c r="A140" s="56"/>
      <c r="B140" s="24" t="s">
        <v>11</v>
      </c>
      <c r="C140" s="19">
        <f>INDEX(Rates!$B$2:$J$28, MATCH(A$134, Rates!$A$2:$A$28, 0), MATCH(B140, Rates!$B$1:$J$1, 0))</f>
        <v>127.00406</v>
      </c>
      <c r="D140" s="6" t="s">
        <v>17</v>
      </c>
      <c r="E140" s="13"/>
      <c r="F140" s="8" t="str">
        <f t="shared" si="12"/>
        <v/>
      </c>
      <c r="G140" s="60"/>
    </row>
    <row r="141" spans="1:7" ht="12.75" x14ac:dyDescent="0.2">
      <c r="A141" s="56"/>
      <c r="B141" s="24" t="s">
        <v>12</v>
      </c>
      <c r="C141" s="19">
        <f>INDEX(Rates!$B$2:$J$28, MATCH(A$134, Rates!$A$2:$A$28, 0), MATCH(B141, Rates!$B$1:$J$1, 0))</f>
        <v>97.130299999999991</v>
      </c>
      <c r="D141" s="6" t="s">
        <v>17</v>
      </c>
      <c r="E141" s="13"/>
      <c r="F141" s="8" t="str">
        <f t="shared" si="12"/>
        <v/>
      </c>
      <c r="G141" s="60"/>
    </row>
    <row r="142" spans="1:7" ht="12.75" x14ac:dyDescent="0.2">
      <c r="A142" s="57"/>
      <c r="B142" s="24" t="s">
        <v>13</v>
      </c>
      <c r="C142" s="19">
        <f>INDEX(Rates!$B$2:$J$28, MATCH(A$134, Rates!$A$2:$A$28, 0), MATCH(B142, Rates!$B$1:$J$1, 0))</f>
        <v>88.725500000000011</v>
      </c>
      <c r="D142" s="6" t="s">
        <v>17</v>
      </c>
      <c r="E142" s="13"/>
      <c r="F142" s="8" t="str">
        <f t="shared" si="12"/>
        <v/>
      </c>
      <c r="G142" s="60"/>
    </row>
    <row r="143" spans="1:7" ht="30" x14ac:dyDescent="0.2">
      <c r="A143" s="48" t="s">
        <v>3</v>
      </c>
      <c r="B143" s="49" t="s">
        <v>81</v>
      </c>
      <c r="C143" s="50" t="s">
        <v>14</v>
      </c>
      <c r="D143" s="51" t="s">
        <v>4</v>
      </c>
      <c r="E143" s="52" t="s">
        <v>15</v>
      </c>
      <c r="F143" s="53" t="s">
        <v>16</v>
      </c>
      <c r="G143" s="31" t="s">
        <v>25</v>
      </c>
    </row>
    <row r="144" spans="1:7" ht="12.75" x14ac:dyDescent="0.2">
      <c r="A144" s="55" t="s">
        <v>41</v>
      </c>
      <c r="B144" s="24" t="s">
        <v>5</v>
      </c>
      <c r="C144" s="19">
        <f>INDEX(Rates!$B$2:$J$28, MATCH(A$144, Rates!$A$2:$A$28, 0), MATCH(B144, Rates!$B$1:$J$1, 0))</f>
        <v>309.00909999999999</v>
      </c>
      <c r="D144" s="6" t="s">
        <v>17</v>
      </c>
      <c r="E144" s="13"/>
      <c r="F144" s="8" t="str">
        <f t="shared" ref="F144:F152" si="13">IF(E144=0,"",C144*E144)</f>
        <v/>
      </c>
      <c r="G144" s="59" t="str">
        <f>+F294</f>
        <v/>
      </c>
    </row>
    <row r="145" spans="1:7" ht="12.75" x14ac:dyDescent="0.2">
      <c r="A145" s="56"/>
      <c r="B145" s="24" t="s">
        <v>6</v>
      </c>
      <c r="C145" s="19">
        <f>INDEX(Rates!$B$2:$J$28, MATCH(A$144, Rates!$A$2:$A$28, 0), MATCH(B145, Rates!$B$1:$J$1, 0))</f>
        <v>297.88610000000006</v>
      </c>
      <c r="D145" s="6" t="s">
        <v>17</v>
      </c>
      <c r="E145" s="13"/>
      <c r="F145" s="8" t="str">
        <f t="shared" si="13"/>
        <v/>
      </c>
      <c r="G145" s="60"/>
    </row>
    <row r="146" spans="1:7" ht="12.75" x14ac:dyDescent="0.2">
      <c r="A146" s="56"/>
      <c r="B146" s="24" t="s">
        <v>7</v>
      </c>
      <c r="C146" s="19">
        <f>INDEX(Rates!$B$2:$J$28, MATCH(A$144, Rates!$A$2:$A$28, 0), MATCH(B146, Rates!$B$1:$J$1, 0))</f>
        <v>287.03750000000002</v>
      </c>
      <c r="D146" s="6" t="s">
        <v>17</v>
      </c>
      <c r="E146" s="13"/>
      <c r="F146" s="8" t="str">
        <f t="shared" si="13"/>
        <v/>
      </c>
      <c r="G146" s="60"/>
    </row>
    <row r="147" spans="1:7" ht="12.75" x14ac:dyDescent="0.2">
      <c r="A147" s="56"/>
      <c r="B147" s="24" t="s">
        <v>8</v>
      </c>
      <c r="C147" s="19">
        <f>INDEX(Rates!$B$2:$J$28, MATCH(A$144, Rates!$A$2:$A$28, 0), MATCH(B147, Rates!$B$1:$J$1, 0))</f>
        <v>274.7679</v>
      </c>
      <c r="D147" s="6" t="s">
        <v>17</v>
      </c>
      <c r="E147" s="13"/>
      <c r="F147" s="8" t="str">
        <f t="shared" si="13"/>
        <v/>
      </c>
      <c r="G147" s="60"/>
    </row>
    <row r="148" spans="1:7" ht="12.75" x14ac:dyDescent="0.2">
      <c r="A148" s="56"/>
      <c r="B148" s="24" t="s">
        <v>9</v>
      </c>
      <c r="C148" s="19">
        <f>INDEX(Rates!$B$2:$J$28, MATCH(A$144, Rates!$A$2:$A$28, 0), MATCH(B148, Rates!$B$1:$J$1, 0))</f>
        <v>250.1695</v>
      </c>
      <c r="D148" s="6" t="s">
        <v>17</v>
      </c>
      <c r="E148" s="13"/>
      <c r="F148" s="8" t="str">
        <f t="shared" si="13"/>
        <v/>
      </c>
      <c r="G148" s="60"/>
    </row>
    <row r="149" spans="1:7" ht="12.75" x14ac:dyDescent="0.2">
      <c r="A149" s="56"/>
      <c r="B149" s="24" t="s">
        <v>10</v>
      </c>
      <c r="C149" s="19">
        <f>INDEX(Rates!$B$2:$J$28, MATCH(A$144, Rates!$A$2:$A$28, 0), MATCH(B149, Rates!$B$1:$J$1, 0))</f>
        <v>241.34010000000001</v>
      </c>
      <c r="D149" s="6" t="s">
        <v>17</v>
      </c>
      <c r="E149" s="13"/>
      <c r="F149" s="8" t="str">
        <f t="shared" si="13"/>
        <v/>
      </c>
      <c r="G149" s="60"/>
    </row>
    <row r="150" spans="1:7" ht="12.75" x14ac:dyDescent="0.2">
      <c r="A150" s="56"/>
      <c r="B150" s="24" t="s">
        <v>11</v>
      </c>
      <c r="C150" s="19">
        <f>INDEX(Rates!$B$2:$J$28, MATCH(A$144, Rates!$A$2:$A$28, 0), MATCH(B150, Rates!$B$1:$J$1, 0))</f>
        <v>264.17409999999995</v>
      </c>
      <c r="D150" s="6" t="s">
        <v>17</v>
      </c>
      <c r="E150" s="13"/>
      <c r="F150" s="8" t="str">
        <f t="shared" si="13"/>
        <v/>
      </c>
      <c r="G150" s="60"/>
    </row>
    <row r="151" spans="1:7" ht="12.75" x14ac:dyDescent="0.2">
      <c r="A151" s="56"/>
      <c r="B151" s="24" t="s">
        <v>12</v>
      </c>
      <c r="C151" s="19">
        <f>INDEX(Rates!$B$2:$J$28, MATCH(A$144, Rates!$A$2:$A$28, 0), MATCH(B151, Rates!$B$1:$J$1, 0))</f>
        <v>223.59190000000001</v>
      </c>
      <c r="D151" s="6" t="s">
        <v>17</v>
      </c>
      <c r="E151" s="13"/>
      <c r="F151" s="8" t="str">
        <f t="shared" si="13"/>
        <v/>
      </c>
      <c r="G151" s="60"/>
    </row>
    <row r="152" spans="1:7" ht="12.75" x14ac:dyDescent="0.2">
      <c r="A152" s="57"/>
      <c r="B152" s="24" t="s">
        <v>13</v>
      </c>
      <c r="C152" s="19">
        <f>INDEX(Rates!$B$2:$J$28, MATCH(A$144, Rates!$A$2:$A$28, 0), MATCH(B152, Rates!$B$1:$J$1, 0))</f>
        <v>213.27289999999999</v>
      </c>
      <c r="D152" s="6" t="s">
        <v>17</v>
      </c>
      <c r="E152" s="13"/>
      <c r="F152" s="8" t="str">
        <f t="shared" si="13"/>
        <v/>
      </c>
      <c r="G152" s="60"/>
    </row>
    <row r="153" spans="1:7" ht="30" x14ac:dyDescent="0.2">
      <c r="A153" s="48" t="s">
        <v>3</v>
      </c>
      <c r="B153" s="49" t="s">
        <v>81</v>
      </c>
      <c r="C153" s="50" t="s">
        <v>14</v>
      </c>
      <c r="D153" s="51" t="s">
        <v>4</v>
      </c>
      <c r="E153" s="52" t="s">
        <v>15</v>
      </c>
      <c r="F153" s="53" t="s">
        <v>16</v>
      </c>
      <c r="G153" s="31" t="s">
        <v>25</v>
      </c>
    </row>
    <row r="154" spans="1:7" ht="15.75" customHeight="1" x14ac:dyDescent="0.2">
      <c r="A154" s="55" t="s">
        <v>66</v>
      </c>
      <c r="B154" s="24" t="s">
        <v>5</v>
      </c>
      <c r="C154" s="19">
        <f>INDEX(Rates!$B$2:$J$28, MATCH(A$154, Rates!$A$2:$A$28, 0), MATCH(B154, Rates!$B$1:$J$1, 0))</f>
        <v>283.24969999999996</v>
      </c>
      <c r="D154" s="6" t="s">
        <v>17</v>
      </c>
      <c r="E154" s="13"/>
      <c r="F154" s="8" t="str">
        <f t="shared" ref="F154:F162" si="14">IF(E154=0,"",C154*E154)</f>
        <v/>
      </c>
      <c r="G154" s="59" t="str">
        <f>+F294</f>
        <v/>
      </c>
    </row>
    <row r="155" spans="1:7" ht="15.75" customHeight="1" x14ac:dyDescent="0.2">
      <c r="A155" s="56"/>
      <c r="B155" s="24" t="s">
        <v>6</v>
      </c>
      <c r="C155" s="19">
        <f>INDEX(Rates!$B$2:$J$28, MATCH(A$154, Rates!$A$2:$A$28, 0), MATCH(B155, Rates!$B$1:$J$1, 0))</f>
        <v>273.10069999999996</v>
      </c>
      <c r="D155" s="6" t="s">
        <v>17</v>
      </c>
      <c r="E155" s="13"/>
      <c r="F155" s="8" t="str">
        <f t="shared" si="14"/>
        <v/>
      </c>
      <c r="G155" s="60"/>
    </row>
    <row r="156" spans="1:7" ht="15.75" customHeight="1" x14ac:dyDescent="0.2">
      <c r="A156" s="56"/>
      <c r="B156" s="24" t="s">
        <v>7</v>
      </c>
      <c r="C156" s="19">
        <f>INDEX(Rates!$B$2:$J$28, MATCH(A$154, Rates!$A$2:$A$28, 0), MATCH(B156, Rates!$B$1:$J$1, 0))</f>
        <v>263.34949999999998</v>
      </c>
      <c r="D156" s="6" t="s">
        <v>17</v>
      </c>
      <c r="E156" s="13"/>
      <c r="F156" s="8" t="str">
        <f t="shared" si="14"/>
        <v/>
      </c>
      <c r="G156" s="60"/>
    </row>
    <row r="157" spans="1:7" ht="15.75" customHeight="1" x14ac:dyDescent="0.2">
      <c r="A157" s="56"/>
      <c r="B157" s="24" t="s">
        <v>8</v>
      </c>
      <c r="C157" s="19">
        <f>INDEX(Rates!$B$2:$J$28, MATCH(A$154, Rates!$A$2:$A$28, 0), MATCH(B157, Rates!$B$1:$J$1, 0))</f>
        <v>253.39430000000002</v>
      </c>
      <c r="D157" s="6" t="s">
        <v>17</v>
      </c>
      <c r="E157" s="13"/>
      <c r="F157" s="8" t="str">
        <f t="shared" si="14"/>
        <v/>
      </c>
      <c r="G157" s="60"/>
    </row>
    <row r="158" spans="1:7" ht="15.75" customHeight="1" x14ac:dyDescent="0.2">
      <c r="A158" s="56"/>
      <c r="B158" s="24" t="s">
        <v>9</v>
      </c>
      <c r="C158" s="19">
        <f>INDEX(Rates!$B$2:$J$28, MATCH(A$154, Rates!$A$2:$A$28, 0), MATCH(B158, Rates!$B$1:$J$1, 0))</f>
        <v>231.93349999999998</v>
      </c>
      <c r="D158" s="6" t="s">
        <v>17</v>
      </c>
      <c r="E158" s="13"/>
      <c r="F158" s="8" t="str">
        <f t="shared" si="14"/>
        <v/>
      </c>
      <c r="G158" s="60"/>
    </row>
    <row r="159" spans="1:7" ht="15.75" customHeight="1" x14ac:dyDescent="0.2">
      <c r="A159" s="56"/>
      <c r="B159" s="24" t="s">
        <v>10</v>
      </c>
      <c r="C159" s="19">
        <f>INDEX(Rates!$B$2:$J$28, MATCH(A$154, Rates!$A$2:$A$28, 0), MATCH(B159, Rates!$B$1:$J$1, 0))</f>
        <v>225.70129999999997</v>
      </c>
      <c r="D159" s="6" t="s">
        <v>17</v>
      </c>
      <c r="E159" s="13"/>
      <c r="F159" s="8" t="str">
        <f t="shared" si="14"/>
        <v/>
      </c>
      <c r="G159" s="60"/>
    </row>
    <row r="160" spans="1:7" ht="15.75" customHeight="1" x14ac:dyDescent="0.2">
      <c r="A160" s="56"/>
      <c r="B160" s="24" t="s">
        <v>11</v>
      </c>
      <c r="C160" s="19">
        <f>INDEX(Rates!$B$2:$J$28, MATCH(A$154, Rates!$A$2:$A$28, 0), MATCH(B160, Rates!$B$1:$J$1, 0))</f>
        <v>252.8639</v>
      </c>
      <c r="D160" s="6" t="s">
        <v>17</v>
      </c>
      <c r="E160" s="13"/>
      <c r="F160" s="8" t="str">
        <f t="shared" si="14"/>
        <v/>
      </c>
      <c r="G160" s="60"/>
    </row>
    <row r="161" spans="1:7" ht="15.75" customHeight="1" x14ac:dyDescent="0.2">
      <c r="A161" s="56"/>
      <c r="B161" s="24" t="s">
        <v>12</v>
      </c>
      <c r="C161" s="19">
        <f>INDEX(Rates!$B$2:$J$28, MATCH(A$154, Rates!$A$2:$A$28, 0), MATCH(B161, Rates!$B$1:$J$1, 0))</f>
        <v>208.88149999999999</v>
      </c>
      <c r="D161" s="6" t="s">
        <v>17</v>
      </c>
      <c r="E161" s="13"/>
      <c r="F161" s="8" t="str">
        <f t="shared" si="14"/>
        <v/>
      </c>
      <c r="G161" s="60"/>
    </row>
    <row r="162" spans="1:7" ht="15.75" customHeight="1" x14ac:dyDescent="0.2">
      <c r="A162" s="57"/>
      <c r="B162" s="24" t="s">
        <v>13</v>
      </c>
      <c r="C162" s="19">
        <f>INDEX(Rates!$B$2:$J$28, MATCH(A$154, Rates!$A$2:$A$28, 0), MATCH(B162, Rates!$B$1:$J$1, 0))</f>
        <v>201.42529999999999</v>
      </c>
      <c r="D162" s="6" t="s">
        <v>17</v>
      </c>
      <c r="E162" s="13"/>
      <c r="F162" s="8" t="str">
        <f t="shared" si="14"/>
        <v/>
      </c>
      <c r="G162" s="60"/>
    </row>
    <row r="163" spans="1:7" ht="30" x14ac:dyDescent="0.2">
      <c r="A163" s="48" t="s">
        <v>3</v>
      </c>
      <c r="B163" s="49" t="s">
        <v>81</v>
      </c>
      <c r="C163" s="50" t="s">
        <v>14</v>
      </c>
      <c r="D163" s="51" t="s">
        <v>4</v>
      </c>
      <c r="E163" s="52" t="s">
        <v>15</v>
      </c>
      <c r="F163" s="53" t="s">
        <v>16</v>
      </c>
      <c r="G163" s="31" t="s">
        <v>25</v>
      </c>
    </row>
    <row r="164" spans="1:7" ht="15.75" customHeight="1" x14ac:dyDescent="0.2">
      <c r="A164" s="55" t="s">
        <v>67</v>
      </c>
      <c r="B164" s="24" t="s">
        <v>5</v>
      </c>
      <c r="C164" s="19">
        <f>INDEX(Rates!$B$2:$J$28, MATCH(A$164, Rates!$A$2:$A$28, 0), MATCH(B164, Rates!$B$1:$J$1, 0))</f>
        <v>485.03709999999995</v>
      </c>
      <c r="D164" s="6" t="s">
        <v>17</v>
      </c>
      <c r="E164" s="13"/>
      <c r="F164" s="8" t="str">
        <f t="shared" ref="F164:F172" si="15">IF(E164=0,"",C164*E164)</f>
        <v/>
      </c>
      <c r="G164" s="59" t="str">
        <f>+F294</f>
        <v/>
      </c>
    </row>
    <row r="165" spans="1:7" ht="15.75" customHeight="1" x14ac:dyDescent="0.2">
      <c r="A165" s="56"/>
      <c r="B165" s="24" t="s">
        <v>6</v>
      </c>
      <c r="C165" s="19">
        <f>INDEX(Rates!$B$2:$J$28, MATCH(A$164, Rates!$A$2:$A$28, 0), MATCH(B165, Rates!$B$1:$J$1, 0))</f>
        <v>473.91410000000002</v>
      </c>
      <c r="D165" s="6" t="s">
        <v>17</v>
      </c>
      <c r="E165" s="13"/>
      <c r="F165" s="8" t="str">
        <f t="shared" si="15"/>
        <v/>
      </c>
      <c r="G165" s="60"/>
    </row>
    <row r="166" spans="1:7" ht="15.75" customHeight="1" x14ac:dyDescent="0.2">
      <c r="A166" s="56"/>
      <c r="B166" s="24" t="s">
        <v>7</v>
      </c>
      <c r="C166" s="19">
        <f>INDEX(Rates!$B$2:$J$28, MATCH(A$164, Rates!$A$2:$A$28, 0), MATCH(B166, Rates!$B$1:$J$1, 0))</f>
        <v>463.06549999999999</v>
      </c>
      <c r="D166" s="6" t="s">
        <v>17</v>
      </c>
      <c r="E166" s="13"/>
      <c r="F166" s="8" t="str">
        <f t="shared" si="15"/>
        <v/>
      </c>
      <c r="G166" s="60"/>
    </row>
    <row r="167" spans="1:7" ht="15.75" customHeight="1" x14ac:dyDescent="0.2">
      <c r="A167" s="56"/>
      <c r="B167" s="24" t="s">
        <v>8</v>
      </c>
      <c r="C167" s="19">
        <f>INDEX(Rates!$B$2:$J$28, MATCH(A$164, Rates!$A$2:$A$28, 0), MATCH(B167, Rates!$B$1:$J$1, 0))</f>
        <v>450.79589999999996</v>
      </c>
      <c r="D167" s="6" t="s">
        <v>17</v>
      </c>
      <c r="E167" s="13"/>
      <c r="F167" s="8" t="str">
        <f t="shared" si="15"/>
        <v/>
      </c>
      <c r="G167" s="60"/>
    </row>
    <row r="168" spans="1:7" ht="15.75" customHeight="1" x14ac:dyDescent="0.2">
      <c r="A168" s="56"/>
      <c r="B168" s="24" t="s">
        <v>9</v>
      </c>
      <c r="C168" s="19">
        <f>INDEX(Rates!$B$2:$J$28, MATCH(A$164, Rates!$A$2:$A$28, 0), MATCH(B168, Rates!$B$1:$J$1, 0))</f>
        <v>425.23749999999995</v>
      </c>
      <c r="D168" s="6" t="s">
        <v>17</v>
      </c>
      <c r="E168" s="13"/>
      <c r="F168" s="8" t="str">
        <f t="shared" si="15"/>
        <v/>
      </c>
      <c r="G168" s="60"/>
    </row>
    <row r="169" spans="1:7" ht="15.75" customHeight="1" x14ac:dyDescent="0.2">
      <c r="A169" s="56"/>
      <c r="B169" s="24" t="s">
        <v>10</v>
      </c>
      <c r="C169" s="21" t="s">
        <v>52</v>
      </c>
      <c r="D169" s="6" t="s">
        <v>17</v>
      </c>
      <c r="E169" s="15"/>
      <c r="F169" s="8" t="str">
        <f t="shared" si="15"/>
        <v/>
      </c>
      <c r="G169" s="60"/>
    </row>
    <row r="170" spans="1:7" ht="15.75" customHeight="1" x14ac:dyDescent="0.2">
      <c r="A170" s="56"/>
      <c r="B170" s="24" t="s">
        <v>11</v>
      </c>
      <c r="C170" s="19">
        <f>INDEX(Rates!$B$2:$J$28, MATCH(A$164, Rates!$A$2:$A$28, 0), MATCH(B170, Rates!$B$1:$J$1, 0))</f>
        <v>440.20209999999997</v>
      </c>
      <c r="D170" s="6" t="s">
        <v>17</v>
      </c>
      <c r="E170" s="13"/>
      <c r="F170" s="8" t="str">
        <f t="shared" si="15"/>
        <v/>
      </c>
      <c r="G170" s="60"/>
    </row>
    <row r="171" spans="1:7" ht="15.75" customHeight="1" x14ac:dyDescent="0.2">
      <c r="A171" s="56"/>
      <c r="B171" s="24" t="s">
        <v>12</v>
      </c>
      <c r="C171" s="19">
        <f>INDEX(Rates!$B$2:$J$28, MATCH(A$164, Rates!$A$2:$A$28, 0), MATCH(B171, Rates!$B$1:$J$1, 0))</f>
        <v>398.65990000000005</v>
      </c>
      <c r="D171" s="6" t="s">
        <v>17</v>
      </c>
      <c r="E171" s="13"/>
      <c r="F171" s="8" t="str">
        <f t="shared" si="15"/>
        <v/>
      </c>
      <c r="G171" s="60"/>
    </row>
    <row r="172" spans="1:7" ht="15.75" customHeight="1" x14ac:dyDescent="0.2">
      <c r="A172" s="57"/>
      <c r="B172" s="24" t="s">
        <v>13</v>
      </c>
      <c r="C172" s="21" t="s">
        <v>52</v>
      </c>
      <c r="D172" s="6" t="s">
        <v>17</v>
      </c>
      <c r="E172" s="15"/>
      <c r="F172" s="8" t="str">
        <f t="shared" si="15"/>
        <v/>
      </c>
      <c r="G172" s="60"/>
    </row>
    <row r="173" spans="1:7" ht="30" x14ac:dyDescent="0.2">
      <c r="A173" s="48" t="s">
        <v>3</v>
      </c>
      <c r="B173" s="49" t="s">
        <v>81</v>
      </c>
      <c r="C173" s="50" t="s">
        <v>14</v>
      </c>
      <c r="D173" s="51" t="s">
        <v>4</v>
      </c>
      <c r="E173" s="52" t="s">
        <v>15</v>
      </c>
      <c r="F173" s="53" t="s">
        <v>16</v>
      </c>
      <c r="G173" s="31" t="s">
        <v>25</v>
      </c>
    </row>
    <row r="174" spans="1:7" ht="15.75" customHeight="1" x14ac:dyDescent="0.2">
      <c r="A174" s="55" t="s">
        <v>68</v>
      </c>
      <c r="B174" s="24" t="s">
        <v>5</v>
      </c>
      <c r="C174" s="19">
        <f>INDEX(Rates!$B$2:$J$28, MATCH(A$174, Rates!$A$2:$A$28, 0), MATCH(B174, Rates!$B$1:$J$1, 0))</f>
        <v>334.6071</v>
      </c>
      <c r="D174" s="6" t="s">
        <v>17</v>
      </c>
      <c r="E174" s="13"/>
      <c r="F174" s="8" t="str">
        <f t="shared" ref="F174:F182" si="16">IF(E174=0,"",C174*E174)</f>
        <v/>
      </c>
      <c r="G174" s="59" t="str">
        <f>+F294</f>
        <v/>
      </c>
    </row>
    <row r="175" spans="1:7" ht="15.75" customHeight="1" x14ac:dyDescent="0.2">
      <c r="A175" s="56"/>
      <c r="B175" s="24" t="s">
        <v>6</v>
      </c>
      <c r="C175" s="19">
        <f>INDEX(Rates!$B$2:$J$28, MATCH(A$174, Rates!$A$2:$A$28, 0), MATCH(B175, Rates!$B$1:$J$1, 0))</f>
        <v>323.48410000000001</v>
      </c>
      <c r="D175" s="6" t="s">
        <v>17</v>
      </c>
      <c r="E175" s="13"/>
      <c r="F175" s="8" t="str">
        <f t="shared" si="16"/>
        <v/>
      </c>
      <c r="G175" s="60"/>
    </row>
    <row r="176" spans="1:7" ht="15.75" customHeight="1" x14ac:dyDescent="0.2">
      <c r="A176" s="56"/>
      <c r="B176" s="24" t="s">
        <v>7</v>
      </c>
      <c r="C176" s="19">
        <f>INDEX(Rates!$B$2:$J$28, MATCH(A$174, Rates!$A$2:$A$28, 0), MATCH(B176, Rates!$B$1:$J$1, 0))</f>
        <v>312.63550000000004</v>
      </c>
      <c r="D176" s="6" t="s">
        <v>17</v>
      </c>
      <c r="E176" s="13"/>
      <c r="F176" s="8" t="str">
        <f t="shared" si="16"/>
        <v/>
      </c>
      <c r="G176" s="60"/>
    </row>
    <row r="177" spans="1:7" ht="15.75" customHeight="1" x14ac:dyDescent="0.2">
      <c r="A177" s="56"/>
      <c r="B177" s="24" t="s">
        <v>8</v>
      </c>
      <c r="C177" s="19">
        <f>INDEX(Rates!$B$2:$J$28, MATCH(A$174, Rates!$A$2:$A$28, 0), MATCH(B177, Rates!$B$1:$J$1, 0))</f>
        <v>300.36589999999995</v>
      </c>
      <c r="D177" s="6" t="s">
        <v>17</v>
      </c>
      <c r="E177" s="13"/>
      <c r="F177" s="8" t="str">
        <f t="shared" si="16"/>
        <v/>
      </c>
      <c r="G177" s="60"/>
    </row>
    <row r="178" spans="1:7" ht="15.75" customHeight="1" x14ac:dyDescent="0.2">
      <c r="A178" s="56"/>
      <c r="B178" s="24" t="s">
        <v>9</v>
      </c>
      <c r="C178" s="19">
        <f>INDEX(Rates!$B$2:$J$28, MATCH(A$174, Rates!$A$2:$A$28, 0), MATCH(B178, Rates!$B$1:$J$1, 0))</f>
        <v>277.74749999999995</v>
      </c>
      <c r="D178" s="6" t="s">
        <v>17</v>
      </c>
      <c r="E178" s="13"/>
      <c r="F178" s="8" t="str">
        <f t="shared" si="16"/>
        <v/>
      </c>
      <c r="G178" s="60"/>
    </row>
    <row r="179" spans="1:7" ht="15.75" customHeight="1" x14ac:dyDescent="0.2">
      <c r="A179" s="56"/>
      <c r="B179" s="24" t="s">
        <v>10</v>
      </c>
      <c r="C179" s="21" t="s">
        <v>52</v>
      </c>
      <c r="D179" s="6" t="s">
        <v>17</v>
      </c>
      <c r="E179" s="15"/>
      <c r="F179" s="8" t="str">
        <f t="shared" si="16"/>
        <v/>
      </c>
      <c r="G179" s="60"/>
    </row>
    <row r="180" spans="1:7" ht="15.75" customHeight="1" x14ac:dyDescent="0.2">
      <c r="A180" s="56"/>
      <c r="B180" s="24" t="s">
        <v>11</v>
      </c>
      <c r="C180" s="19">
        <f>INDEX(Rates!$B$2:$J$28, MATCH(A$174, Rates!$A$2:$A$28, 0), MATCH(B180, Rates!$B$1:$J$1, 0))</f>
        <v>289.77209999999997</v>
      </c>
      <c r="D180" s="6" t="s">
        <v>17</v>
      </c>
      <c r="E180" s="13"/>
      <c r="F180" s="8" t="str">
        <f t="shared" si="16"/>
        <v/>
      </c>
      <c r="G180" s="60"/>
    </row>
    <row r="181" spans="1:7" ht="15.75" customHeight="1" x14ac:dyDescent="0.2">
      <c r="A181" s="56"/>
      <c r="B181" s="24" t="s">
        <v>12</v>
      </c>
      <c r="C181" s="19">
        <f>INDEX(Rates!$B$2:$J$28, MATCH(A$174, Rates!$A$2:$A$28, 0), MATCH(B181, Rates!$B$1:$J$1, 0))</f>
        <v>251.16989999999998</v>
      </c>
      <c r="D181" s="6" t="s">
        <v>17</v>
      </c>
      <c r="E181" s="13"/>
      <c r="F181" s="8" t="str">
        <f t="shared" si="16"/>
        <v/>
      </c>
      <c r="G181" s="60"/>
    </row>
    <row r="182" spans="1:7" ht="15.75" customHeight="1" x14ac:dyDescent="0.2">
      <c r="A182" s="57"/>
      <c r="B182" s="24" t="s">
        <v>13</v>
      </c>
      <c r="C182" s="21" t="s">
        <v>52</v>
      </c>
      <c r="D182" s="6" t="s">
        <v>17</v>
      </c>
      <c r="E182" s="15"/>
      <c r="F182" s="8" t="str">
        <f t="shared" si="16"/>
        <v/>
      </c>
      <c r="G182" s="60"/>
    </row>
    <row r="183" spans="1:7" ht="30" x14ac:dyDescent="0.2">
      <c r="A183" s="48" t="s">
        <v>3</v>
      </c>
      <c r="B183" s="49" t="s">
        <v>81</v>
      </c>
      <c r="C183" s="50" t="s">
        <v>14</v>
      </c>
      <c r="D183" s="51" t="s">
        <v>4</v>
      </c>
      <c r="E183" s="52" t="s">
        <v>15</v>
      </c>
      <c r="F183" s="53" t="s">
        <v>16</v>
      </c>
      <c r="G183" s="31" t="s">
        <v>25</v>
      </c>
    </row>
    <row r="184" spans="1:7" ht="15.75" customHeight="1" x14ac:dyDescent="0.2">
      <c r="A184" s="55" t="s">
        <v>69</v>
      </c>
      <c r="B184" s="24" t="s">
        <v>5</v>
      </c>
      <c r="C184" s="19">
        <f>INDEX(Rates!$B$2:$J$28, MATCH(A$184, Rates!$A$2:$A$28, 0), MATCH(B184, Rates!$B$1:$J$1, 0))</f>
        <v>325.76709999999997</v>
      </c>
      <c r="D184" s="6" t="s">
        <v>17</v>
      </c>
      <c r="E184" s="13"/>
      <c r="F184" s="8" t="str">
        <f t="shared" ref="F184:F192" si="17">IF(E184=0,"",C184*E184)</f>
        <v/>
      </c>
      <c r="G184" s="59" t="str">
        <f>+F294</f>
        <v/>
      </c>
    </row>
    <row r="185" spans="1:7" ht="15.75" customHeight="1" x14ac:dyDescent="0.2">
      <c r="A185" s="56"/>
      <c r="B185" s="24" t="s">
        <v>6</v>
      </c>
      <c r="C185" s="19">
        <f>INDEX(Rates!$B$2:$J$28, MATCH(A$184, Rates!$A$2:$A$28, 0), MATCH(B185, Rates!$B$1:$J$1, 0))</f>
        <v>314.64410000000004</v>
      </c>
      <c r="D185" s="6" t="s">
        <v>17</v>
      </c>
      <c r="E185" s="13"/>
      <c r="F185" s="8" t="str">
        <f t="shared" si="17"/>
        <v/>
      </c>
      <c r="G185" s="60"/>
    </row>
    <row r="186" spans="1:7" ht="15.75" customHeight="1" x14ac:dyDescent="0.2">
      <c r="A186" s="56"/>
      <c r="B186" s="24" t="s">
        <v>7</v>
      </c>
      <c r="C186" s="19">
        <f>INDEX(Rates!$B$2:$J$28, MATCH(A$184, Rates!$A$2:$A$28, 0), MATCH(B186, Rates!$B$1:$J$1, 0))</f>
        <v>303.7955</v>
      </c>
      <c r="D186" s="6" t="s">
        <v>17</v>
      </c>
      <c r="E186" s="13"/>
      <c r="F186" s="8" t="str">
        <f t="shared" si="17"/>
        <v/>
      </c>
      <c r="G186" s="60"/>
    </row>
    <row r="187" spans="1:7" ht="15.75" customHeight="1" x14ac:dyDescent="0.2">
      <c r="A187" s="56"/>
      <c r="B187" s="24" t="s">
        <v>8</v>
      </c>
      <c r="C187" s="19">
        <f>INDEX(Rates!$B$2:$J$28, MATCH(A$184, Rates!$A$2:$A$28, 0), MATCH(B187, Rates!$B$1:$J$1, 0))</f>
        <v>291.52589999999998</v>
      </c>
      <c r="D187" s="6" t="s">
        <v>17</v>
      </c>
      <c r="E187" s="13"/>
      <c r="F187" s="8" t="str">
        <f t="shared" si="17"/>
        <v/>
      </c>
      <c r="G187" s="60"/>
    </row>
    <row r="188" spans="1:7" ht="15.75" customHeight="1" x14ac:dyDescent="0.2">
      <c r="A188" s="56"/>
      <c r="B188" s="24" t="s">
        <v>9</v>
      </c>
      <c r="C188" s="19">
        <f>INDEX(Rates!$B$2:$J$28, MATCH(A$184, Rates!$A$2:$A$28, 0), MATCH(B188, Rates!$B$1:$J$1, 0))</f>
        <v>269.88749999999993</v>
      </c>
      <c r="D188" s="6" t="s">
        <v>17</v>
      </c>
      <c r="E188" s="13"/>
      <c r="F188" s="8" t="str">
        <f t="shared" si="17"/>
        <v/>
      </c>
      <c r="G188" s="60"/>
    </row>
    <row r="189" spans="1:7" ht="15.75" customHeight="1" x14ac:dyDescent="0.2">
      <c r="A189" s="56"/>
      <c r="B189" s="24" t="s">
        <v>10</v>
      </c>
      <c r="C189" s="19">
        <f>INDEX(Rates!$B$2:$J$28, MATCH(A$184, Rates!$A$2:$A$28, 0), MATCH(B189, Rates!$B$1:$J$1, 0))</f>
        <v>260.05809999999997</v>
      </c>
      <c r="D189" s="6" t="s">
        <v>17</v>
      </c>
      <c r="E189" s="13"/>
      <c r="F189" s="8" t="str">
        <f t="shared" si="17"/>
        <v/>
      </c>
      <c r="G189" s="60"/>
    </row>
    <row r="190" spans="1:7" ht="15.75" customHeight="1" x14ac:dyDescent="0.2">
      <c r="A190" s="56"/>
      <c r="B190" s="24" t="s">
        <v>11</v>
      </c>
      <c r="C190" s="19">
        <f>INDEX(Rates!$B$2:$J$28, MATCH(A$184, Rates!$A$2:$A$28, 0), MATCH(B190, Rates!$B$1:$J$1, 0))</f>
        <v>280.93209999999999</v>
      </c>
      <c r="D190" s="6" t="s">
        <v>17</v>
      </c>
      <c r="E190" s="13"/>
      <c r="F190" s="8" t="str">
        <f t="shared" si="17"/>
        <v/>
      </c>
      <c r="G190" s="60"/>
    </row>
    <row r="191" spans="1:7" ht="15.75" customHeight="1" x14ac:dyDescent="0.2">
      <c r="A191" s="56"/>
      <c r="B191" s="24" t="s">
        <v>12</v>
      </c>
      <c r="C191" s="19">
        <f>INDEX(Rates!$B$2:$J$28, MATCH(A$184, Rates!$A$2:$A$28, 0), MATCH(B191, Rates!$B$1:$J$1, 0))</f>
        <v>263.64490000000001</v>
      </c>
      <c r="D191" s="6" t="s">
        <v>17</v>
      </c>
      <c r="E191" s="13"/>
      <c r="F191" s="8" t="str">
        <f t="shared" si="17"/>
        <v/>
      </c>
      <c r="G191" s="60"/>
    </row>
    <row r="192" spans="1:7" ht="15.75" customHeight="1" x14ac:dyDescent="0.2">
      <c r="A192" s="57"/>
      <c r="B192" s="24" t="s">
        <v>13</v>
      </c>
      <c r="C192" s="19">
        <f>INDEX(Rates!$B$2:$J$28, MATCH(A$184, Rates!$A$2:$A$28, 0), MATCH(B192, Rates!$B$1:$J$1, 0))</f>
        <v>230.99090000000001</v>
      </c>
      <c r="D192" s="6" t="s">
        <v>17</v>
      </c>
      <c r="E192" s="13"/>
      <c r="F192" s="8" t="str">
        <f t="shared" si="17"/>
        <v/>
      </c>
      <c r="G192" s="60"/>
    </row>
    <row r="193" spans="1:7" ht="30" x14ac:dyDescent="0.2">
      <c r="A193" s="48" t="s">
        <v>3</v>
      </c>
      <c r="B193" s="49" t="s">
        <v>81</v>
      </c>
      <c r="C193" s="50" t="s">
        <v>14</v>
      </c>
      <c r="D193" s="51" t="s">
        <v>4</v>
      </c>
      <c r="E193" s="52" t="s">
        <v>15</v>
      </c>
      <c r="F193" s="53" t="s">
        <v>16</v>
      </c>
      <c r="G193" s="31" t="s">
        <v>25</v>
      </c>
    </row>
    <row r="194" spans="1:7" ht="15.75" customHeight="1" x14ac:dyDescent="0.2">
      <c r="A194" s="55" t="s">
        <v>70</v>
      </c>
      <c r="B194" s="24" t="s">
        <v>5</v>
      </c>
      <c r="C194" s="19">
        <f>INDEX(Rates!$B$2:$J$28, MATCH(A$194, Rates!$A$2:$A$28, 0), MATCH(B194, Rates!$B$1:$J$1, 0))</f>
        <v>283.24969999999996</v>
      </c>
      <c r="D194" s="6" t="s">
        <v>17</v>
      </c>
      <c r="E194" s="13"/>
      <c r="F194" s="8" t="str">
        <f t="shared" ref="F194:F202" si="18">IF(E194=0,"",C194*E194)</f>
        <v/>
      </c>
      <c r="G194" s="59" t="str">
        <f>+F294</f>
        <v/>
      </c>
    </row>
    <row r="195" spans="1:7" ht="15.75" customHeight="1" x14ac:dyDescent="0.2">
      <c r="A195" s="56"/>
      <c r="B195" s="24" t="s">
        <v>6</v>
      </c>
      <c r="C195" s="19">
        <f>INDEX(Rates!$B$2:$J$28, MATCH(A$194, Rates!$A$2:$A$28, 0), MATCH(B195, Rates!$B$1:$J$1, 0))</f>
        <v>273.10069999999996</v>
      </c>
      <c r="D195" s="6" t="s">
        <v>17</v>
      </c>
      <c r="E195" s="13"/>
      <c r="F195" s="8" t="str">
        <f t="shared" si="18"/>
        <v/>
      </c>
      <c r="G195" s="60"/>
    </row>
    <row r="196" spans="1:7" ht="15.75" customHeight="1" x14ac:dyDescent="0.2">
      <c r="A196" s="56"/>
      <c r="B196" s="24" t="s">
        <v>7</v>
      </c>
      <c r="C196" s="19">
        <f>INDEX(Rates!$B$2:$J$28, MATCH(A$194, Rates!$A$2:$A$28, 0), MATCH(B196, Rates!$B$1:$J$1, 0))</f>
        <v>263.34949999999998</v>
      </c>
      <c r="D196" s="6" t="s">
        <v>17</v>
      </c>
      <c r="E196" s="13"/>
      <c r="F196" s="8" t="str">
        <f t="shared" si="18"/>
        <v/>
      </c>
      <c r="G196" s="60"/>
    </row>
    <row r="197" spans="1:7" ht="15.75" customHeight="1" x14ac:dyDescent="0.2">
      <c r="A197" s="56"/>
      <c r="B197" s="24" t="s">
        <v>8</v>
      </c>
      <c r="C197" s="19">
        <f>INDEX(Rates!$B$2:$J$28, MATCH(A$194, Rates!$A$2:$A$28, 0), MATCH(B197, Rates!$B$1:$J$1, 0))</f>
        <v>253.39430000000002</v>
      </c>
      <c r="D197" s="6" t="s">
        <v>17</v>
      </c>
      <c r="E197" s="13"/>
      <c r="F197" s="8" t="str">
        <f t="shared" si="18"/>
        <v/>
      </c>
      <c r="G197" s="60"/>
    </row>
    <row r="198" spans="1:7" ht="15.75" customHeight="1" x14ac:dyDescent="0.2">
      <c r="A198" s="56"/>
      <c r="B198" s="24" t="s">
        <v>9</v>
      </c>
      <c r="C198" s="19">
        <f>INDEX(Rates!$B$2:$J$28, MATCH(A$194, Rates!$A$2:$A$28, 0), MATCH(B198, Rates!$B$1:$J$1, 0))</f>
        <v>231.93349999999998</v>
      </c>
      <c r="D198" s="6" t="s">
        <v>17</v>
      </c>
      <c r="E198" s="13"/>
      <c r="F198" s="8" t="str">
        <f t="shared" si="18"/>
        <v/>
      </c>
      <c r="G198" s="60"/>
    </row>
    <row r="199" spans="1:7" ht="15.75" customHeight="1" x14ac:dyDescent="0.2">
      <c r="A199" s="56"/>
      <c r="B199" s="24" t="s">
        <v>10</v>
      </c>
      <c r="C199" s="19">
        <f>INDEX(Rates!$B$2:$J$28, MATCH(A$194, Rates!$A$2:$A$28, 0), MATCH(B199, Rates!$B$1:$J$1, 0))</f>
        <v>225.70129999999997</v>
      </c>
      <c r="D199" s="6" t="s">
        <v>17</v>
      </c>
      <c r="E199" s="13"/>
      <c r="F199" s="8" t="str">
        <f t="shared" si="18"/>
        <v/>
      </c>
      <c r="G199" s="60"/>
    </row>
    <row r="200" spans="1:7" ht="15.75" customHeight="1" x14ac:dyDescent="0.2">
      <c r="A200" s="56"/>
      <c r="B200" s="24" t="s">
        <v>11</v>
      </c>
      <c r="C200" s="19">
        <f>INDEX(Rates!$B$2:$J$28, MATCH(A$194, Rates!$A$2:$A$28, 0), MATCH(B200, Rates!$B$1:$J$1, 0))</f>
        <v>252.8639</v>
      </c>
      <c r="D200" s="6" t="s">
        <v>17</v>
      </c>
      <c r="E200" s="13"/>
      <c r="F200" s="8" t="str">
        <f t="shared" si="18"/>
        <v/>
      </c>
      <c r="G200" s="60"/>
    </row>
    <row r="201" spans="1:7" ht="15.75" customHeight="1" x14ac:dyDescent="0.2">
      <c r="A201" s="56"/>
      <c r="B201" s="24" t="s">
        <v>12</v>
      </c>
      <c r="C201" s="19">
        <f>INDEX(Rates!$B$2:$J$28, MATCH(A$194, Rates!$A$2:$A$28, 0), MATCH(B201, Rates!$B$1:$J$1, 0))</f>
        <v>208.88149999999999</v>
      </c>
      <c r="D201" s="6" t="s">
        <v>17</v>
      </c>
      <c r="E201" s="13"/>
      <c r="F201" s="8" t="str">
        <f t="shared" si="18"/>
        <v/>
      </c>
      <c r="G201" s="60"/>
    </row>
    <row r="202" spans="1:7" ht="15.75" customHeight="1" x14ac:dyDescent="0.2">
      <c r="A202" s="57"/>
      <c r="B202" s="24" t="s">
        <v>13</v>
      </c>
      <c r="C202" s="19">
        <f>INDEX(Rates!$B$2:$J$28, MATCH(A$194, Rates!$A$2:$A$28, 0), MATCH(B202, Rates!$B$1:$J$1, 0))</f>
        <v>201.42529999999999</v>
      </c>
      <c r="D202" s="6" t="s">
        <v>17</v>
      </c>
      <c r="E202" s="13"/>
      <c r="F202" s="8" t="str">
        <f t="shared" si="18"/>
        <v/>
      </c>
      <c r="G202" s="60"/>
    </row>
    <row r="203" spans="1:7" ht="30" x14ac:dyDescent="0.2">
      <c r="A203" s="48" t="s">
        <v>3</v>
      </c>
      <c r="B203" s="49" t="s">
        <v>81</v>
      </c>
      <c r="C203" s="50" t="s">
        <v>14</v>
      </c>
      <c r="D203" s="51" t="s">
        <v>4</v>
      </c>
      <c r="E203" s="52" t="s">
        <v>15</v>
      </c>
      <c r="F203" s="53" t="s">
        <v>16</v>
      </c>
      <c r="G203" s="31" t="s">
        <v>25</v>
      </c>
    </row>
    <row r="204" spans="1:7" ht="15.75" customHeight="1" x14ac:dyDescent="0.2">
      <c r="A204" s="55" t="s">
        <v>71</v>
      </c>
      <c r="B204" s="24" t="s">
        <v>5</v>
      </c>
      <c r="C204" s="19">
        <f>INDEX(Rates!$B$2:$J$28, MATCH(A$204, Rates!$A$2:$A$28, 0), MATCH(B204, Rates!$B$1:$J$1, 0))</f>
        <v>207.07724999999999</v>
      </c>
      <c r="D204" s="6" t="s">
        <v>17</v>
      </c>
      <c r="E204" s="13"/>
      <c r="F204" s="8" t="str">
        <f t="shared" ref="F204:F213" si="19">IF(E204=0,"",C204*E204)</f>
        <v/>
      </c>
      <c r="G204" s="59" t="str">
        <f>+F294</f>
        <v/>
      </c>
    </row>
    <row r="205" spans="1:7" ht="15.75" customHeight="1" x14ac:dyDescent="0.2">
      <c r="A205" s="56"/>
      <c r="B205" s="24" t="s">
        <v>6</v>
      </c>
      <c r="C205" s="19">
        <f>INDEX(Rates!$B$2:$J$28, MATCH(A$204, Rates!$A$2:$A$28, 0), MATCH(B205, Rates!$B$1:$J$1, 0))</f>
        <v>198.94025000000002</v>
      </c>
      <c r="D205" s="6" t="s">
        <v>17</v>
      </c>
      <c r="E205" s="13"/>
      <c r="F205" s="8" t="str">
        <f t="shared" si="19"/>
        <v/>
      </c>
      <c r="G205" s="60"/>
    </row>
    <row r="206" spans="1:7" ht="15.75" customHeight="1" x14ac:dyDescent="0.2">
      <c r="A206" s="56"/>
      <c r="B206" s="24" t="s">
        <v>7</v>
      </c>
      <c r="C206" s="19">
        <f>INDEX(Rates!$B$2:$J$28, MATCH(A$204, Rates!$A$2:$A$28, 0), MATCH(B206, Rates!$B$1:$J$1, 0))</f>
        <v>189.48395000000005</v>
      </c>
      <c r="D206" s="6" t="s">
        <v>17</v>
      </c>
      <c r="E206" s="13"/>
      <c r="F206" s="8" t="str">
        <f t="shared" si="19"/>
        <v/>
      </c>
      <c r="G206" s="60"/>
    </row>
    <row r="207" spans="1:7" ht="15.75" customHeight="1" x14ac:dyDescent="0.2">
      <c r="A207" s="56"/>
      <c r="B207" s="24" t="s">
        <v>8</v>
      </c>
      <c r="C207" s="19">
        <f>INDEX(Rates!$B$2:$J$28, MATCH(A$204, Rates!$A$2:$A$28, 0), MATCH(B207, Rates!$B$1:$J$1, 0))</f>
        <v>180.53415000000001</v>
      </c>
      <c r="D207" s="6" t="s">
        <v>17</v>
      </c>
      <c r="E207" s="13"/>
      <c r="F207" s="8" t="str">
        <f t="shared" si="19"/>
        <v/>
      </c>
      <c r="G207" s="60"/>
    </row>
    <row r="208" spans="1:7" ht="15.75" customHeight="1" x14ac:dyDescent="0.2">
      <c r="A208" s="56"/>
      <c r="B208" s="24" t="s">
        <v>9</v>
      </c>
      <c r="C208" s="19">
        <f>INDEX(Rates!$B$2:$J$28, MATCH(A$204, Rates!$A$2:$A$28, 0), MATCH(B208, Rates!$B$1:$J$1, 0))</f>
        <v>164.30045000000001</v>
      </c>
      <c r="D208" s="6" t="s">
        <v>17</v>
      </c>
      <c r="E208" s="13"/>
      <c r="F208" s="8" t="str">
        <f t="shared" si="19"/>
        <v/>
      </c>
      <c r="G208" s="60"/>
    </row>
    <row r="209" spans="1:7" ht="15.75" customHeight="1" x14ac:dyDescent="0.2">
      <c r="A209" s="56"/>
      <c r="B209" s="24" t="s">
        <v>10</v>
      </c>
      <c r="C209" s="19">
        <f>INDEX(Rates!$B$2:$J$28, MATCH(A$204, Rates!$A$2:$A$28, 0), MATCH(B209, Rates!$B$1:$J$1, 0))</f>
        <v>158.91444999999996</v>
      </c>
      <c r="D209" s="6" t="s">
        <v>17</v>
      </c>
      <c r="E209" s="13"/>
      <c r="F209" s="8" t="str">
        <f t="shared" si="19"/>
        <v/>
      </c>
      <c r="G209" s="60"/>
    </row>
    <row r="210" spans="1:7" ht="15.75" customHeight="1" x14ac:dyDescent="0.2">
      <c r="A210" s="56"/>
      <c r="B210" s="24" t="s">
        <v>11</v>
      </c>
      <c r="C210" s="19">
        <f>INDEX(Rates!$B$2:$J$28, MATCH(A$204, Rates!$A$2:$A$28, 0), MATCH(B210, Rates!$B$1:$J$1, 0))</f>
        <v>171.92335000000003</v>
      </c>
      <c r="D210" s="6" t="s">
        <v>17</v>
      </c>
      <c r="E210" s="13"/>
      <c r="F210" s="8" t="str">
        <f t="shared" si="19"/>
        <v/>
      </c>
      <c r="G210" s="60"/>
    </row>
    <row r="211" spans="1:7" ht="15.75" customHeight="1" x14ac:dyDescent="0.2">
      <c r="A211" s="56"/>
      <c r="B211" s="24" t="s">
        <v>12</v>
      </c>
      <c r="C211" s="19">
        <f>INDEX(Rates!$B$2:$J$28, MATCH(A$204, Rates!$A$2:$A$28, 0), MATCH(B211, Rates!$B$1:$J$1, 0))</f>
        <v>143.00004999999999</v>
      </c>
      <c r="D211" s="6" t="s">
        <v>17</v>
      </c>
      <c r="E211" s="13"/>
      <c r="F211" s="8" t="str">
        <f t="shared" si="19"/>
        <v/>
      </c>
      <c r="G211" s="60"/>
    </row>
    <row r="212" spans="1:7" ht="15.75" customHeight="1" x14ac:dyDescent="0.2">
      <c r="A212" s="57"/>
      <c r="B212" s="24" t="s">
        <v>13</v>
      </c>
      <c r="C212" s="19">
        <f>INDEX(Rates!$B$2:$J$28, MATCH(A$204, Rates!$A$2:$A$28, 0), MATCH(B212, Rates!$B$1:$J$1, 0))</f>
        <v>135.89394999999999</v>
      </c>
      <c r="D212" s="6" t="s">
        <v>17</v>
      </c>
      <c r="E212" s="13"/>
      <c r="F212" s="8" t="str">
        <f t="shared" si="19"/>
        <v/>
      </c>
      <c r="G212" s="60"/>
    </row>
    <row r="213" spans="1:7" ht="12.75" x14ac:dyDescent="0.2">
      <c r="A213" s="32" t="s">
        <v>45</v>
      </c>
      <c r="B213" s="26" t="s">
        <v>19</v>
      </c>
      <c r="C213" s="20">
        <f>C288</f>
        <v>104.91029999999999</v>
      </c>
      <c r="D213" s="6" t="s">
        <v>17</v>
      </c>
      <c r="E213" s="13"/>
      <c r="F213" s="8" t="str">
        <f t="shared" si="19"/>
        <v/>
      </c>
      <c r="G213" s="60"/>
    </row>
    <row r="214" spans="1:7" ht="30" x14ac:dyDescent="0.2">
      <c r="A214" s="48" t="s">
        <v>3</v>
      </c>
      <c r="B214" s="49" t="s">
        <v>81</v>
      </c>
      <c r="C214" s="50" t="s">
        <v>14</v>
      </c>
      <c r="D214" s="51" t="s">
        <v>4</v>
      </c>
      <c r="E214" s="52" t="s">
        <v>15</v>
      </c>
      <c r="F214" s="53" t="s">
        <v>16</v>
      </c>
      <c r="G214" s="31" t="s">
        <v>25</v>
      </c>
    </row>
    <row r="215" spans="1:7" ht="12.75" x14ac:dyDescent="0.2">
      <c r="A215" s="55" t="s">
        <v>72</v>
      </c>
      <c r="B215" s="24" t="s">
        <v>5</v>
      </c>
      <c r="C215" s="19">
        <f>INDEX(Rates!$B$2:$J$28, MATCH(A$215, Rates!$A$2:$A$28, 0), MATCH(B215, Rates!$B$1:$J$1, 0))</f>
        <v>286.53370000000001</v>
      </c>
      <c r="D215" s="6" t="s">
        <v>17</v>
      </c>
      <c r="E215" s="13"/>
      <c r="F215" s="8" t="str">
        <f t="shared" ref="F215:F223" si="20">IF(E215=0,"",C215*E215)</f>
        <v/>
      </c>
      <c r="G215" s="59" t="str">
        <f>+F294</f>
        <v/>
      </c>
    </row>
    <row r="216" spans="1:7" ht="12.75" x14ac:dyDescent="0.2">
      <c r="A216" s="56"/>
      <c r="B216" s="24" t="s">
        <v>6</v>
      </c>
      <c r="C216" s="19">
        <f>INDEX(Rates!$B$2:$J$28, MATCH(A$215, Rates!$A$2:$A$28, 0), MATCH(B216, Rates!$B$1:$J$1, 0))</f>
        <v>276.38469999999995</v>
      </c>
      <c r="D216" s="6" t="s">
        <v>17</v>
      </c>
      <c r="E216" s="13"/>
      <c r="F216" s="8" t="str">
        <f t="shared" si="20"/>
        <v/>
      </c>
      <c r="G216" s="60"/>
    </row>
    <row r="217" spans="1:7" ht="12.75" x14ac:dyDescent="0.2">
      <c r="A217" s="56"/>
      <c r="B217" s="24" t="s">
        <v>7</v>
      </c>
      <c r="C217" s="19">
        <f>INDEX(Rates!$B$2:$J$28, MATCH(A$215, Rates!$A$2:$A$28, 0), MATCH(B217, Rates!$B$1:$J$1, 0))</f>
        <v>266.63350000000003</v>
      </c>
      <c r="D217" s="6" t="s">
        <v>17</v>
      </c>
      <c r="E217" s="13"/>
      <c r="F217" s="8" t="str">
        <f t="shared" si="20"/>
        <v/>
      </c>
      <c r="G217" s="60"/>
    </row>
    <row r="218" spans="1:7" ht="12.75" x14ac:dyDescent="0.2">
      <c r="A218" s="56"/>
      <c r="B218" s="24" t="s">
        <v>8</v>
      </c>
      <c r="C218" s="19">
        <f>INDEX(Rates!$B$2:$J$28, MATCH(A$215, Rates!$A$2:$A$28, 0), MATCH(B218, Rates!$B$1:$J$1, 0))</f>
        <v>256.67830000000004</v>
      </c>
      <c r="D218" s="6" t="s">
        <v>17</v>
      </c>
      <c r="E218" s="13"/>
      <c r="F218" s="8" t="str">
        <f t="shared" si="20"/>
        <v/>
      </c>
      <c r="G218" s="60"/>
    </row>
    <row r="219" spans="1:7" ht="12.75" x14ac:dyDescent="0.2">
      <c r="A219" s="56"/>
      <c r="B219" s="24" t="s">
        <v>9</v>
      </c>
      <c r="C219" s="19">
        <f>INDEX(Rates!$B$2:$J$28, MATCH(A$215, Rates!$A$2:$A$28, 0), MATCH(B219, Rates!$B$1:$J$1, 0))</f>
        <v>234.70750000000001</v>
      </c>
      <c r="D219" s="6" t="s">
        <v>17</v>
      </c>
      <c r="E219" s="13"/>
      <c r="F219" s="8" t="str">
        <f t="shared" si="20"/>
        <v/>
      </c>
      <c r="G219" s="60"/>
    </row>
    <row r="220" spans="1:7" ht="12.75" x14ac:dyDescent="0.2">
      <c r="A220" s="56"/>
      <c r="B220" s="24" t="s">
        <v>10</v>
      </c>
      <c r="C220" s="19">
        <f>INDEX(Rates!$B$2:$J$28, MATCH(A$215, Rates!$A$2:$A$28, 0), MATCH(B220, Rates!$B$1:$J$1, 0))</f>
        <v>228.47529999999998</v>
      </c>
      <c r="D220" s="6" t="s">
        <v>17</v>
      </c>
      <c r="E220" s="13"/>
      <c r="F220" s="8" t="str">
        <f t="shared" si="20"/>
        <v/>
      </c>
      <c r="G220" s="60"/>
    </row>
    <row r="221" spans="1:7" ht="12.75" x14ac:dyDescent="0.2">
      <c r="A221" s="56"/>
      <c r="B221" s="24" t="s">
        <v>11</v>
      </c>
      <c r="C221" s="19">
        <f>INDEX(Rates!$B$2:$J$28, MATCH(A$215, Rates!$A$2:$A$28, 0), MATCH(B221, Rates!$B$1:$J$1, 0))</f>
        <v>256.14790000000005</v>
      </c>
      <c r="D221" s="6" t="s">
        <v>17</v>
      </c>
      <c r="E221" s="13"/>
      <c r="F221" s="8" t="str">
        <f t="shared" si="20"/>
        <v/>
      </c>
      <c r="G221" s="60"/>
    </row>
    <row r="222" spans="1:7" ht="12.75" customHeight="1" x14ac:dyDescent="0.2">
      <c r="A222" s="56"/>
      <c r="B222" s="24" t="s">
        <v>12</v>
      </c>
      <c r="C222" s="19">
        <f>INDEX(Rates!$B$2:$J$28, MATCH(A$215, Rates!$A$2:$A$28, 0), MATCH(B222, Rates!$B$1:$J$1, 0))</f>
        <v>211.65549999999999</v>
      </c>
      <c r="D222" s="6" t="s">
        <v>17</v>
      </c>
      <c r="E222" s="13"/>
      <c r="F222" s="8" t="str">
        <f t="shared" si="20"/>
        <v/>
      </c>
      <c r="G222" s="60"/>
    </row>
    <row r="223" spans="1:7" ht="12.75" customHeight="1" x14ac:dyDescent="0.2">
      <c r="A223" s="57"/>
      <c r="B223" s="24" t="s">
        <v>13</v>
      </c>
      <c r="C223" s="19">
        <f>INDEX(Rates!$B$2:$J$28, MATCH(A$215, Rates!$A$2:$A$28, 0), MATCH(B223, Rates!$B$1:$J$1, 0))</f>
        <v>204.19929999999999</v>
      </c>
      <c r="D223" s="6" t="s">
        <v>17</v>
      </c>
      <c r="E223" s="13"/>
      <c r="F223" s="8" t="str">
        <f t="shared" si="20"/>
        <v/>
      </c>
      <c r="G223" s="60"/>
    </row>
    <row r="224" spans="1:7" ht="30" x14ac:dyDescent="0.2">
      <c r="A224" s="48" t="s">
        <v>3</v>
      </c>
      <c r="B224" s="49" t="s">
        <v>81</v>
      </c>
      <c r="C224" s="50" t="s">
        <v>14</v>
      </c>
      <c r="D224" s="51" t="s">
        <v>4</v>
      </c>
      <c r="E224" s="52" t="s">
        <v>15</v>
      </c>
      <c r="F224" s="53" t="s">
        <v>16</v>
      </c>
      <c r="G224" s="31" t="s">
        <v>25</v>
      </c>
    </row>
    <row r="225" spans="1:7" ht="12.75" customHeight="1" x14ac:dyDescent="0.2">
      <c r="A225" s="55" t="s">
        <v>73</v>
      </c>
      <c r="B225" s="24" t="s">
        <v>5</v>
      </c>
      <c r="C225" s="19">
        <f>INDEX(Rates!$B$2:$J$28, MATCH(A$225, Rates!$A$2:$A$28, 0), MATCH(B225, Rates!$B$1:$J$1, 0))</f>
        <v>239.23670000000001</v>
      </c>
      <c r="D225" s="6" t="s">
        <v>17</v>
      </c>
      <c r="E225" s="13"/>
      <c r="F225" s="8" t="str">
        <f t="shared" ref="F225:F237" si="21">IF(E225=0,"",C225*E225)</f>
        <v/>
      </c>
      <c r="G225" s="59" t="str">
        <f>+F294</f>
        <v/>
      </c>
    </row>
    <row r="226" spans="1:7" ht="12.75" customHeight="1" x14ac:dyDescent="0.2">
      <c r="A226" s="56"/>
      <c r="B226" s="24" t="s">
        <v>6</v>
      </c>
      <c r="C226" s="19">
        <f>INDEX(Rates!$B$2:$J$28, MATCH(A$225, Rates!$A$2:$A$28, 0), MATCH(B226, Rates!$B$1:$J$1, 0))</f>
        <v>229.08770000000001</v>
      </c>
      <c r="D226" s="6" t="s">
        <v>17</v>
      </c>
      <c r="E226" s="13"/>
      <c r="F226" s="8" t="str">
        <f t="shared" si="21"/>
        <v/>
      </c>
      <c r="G226" s="60"/>
    </row>
    <row r="227" spans="1:7" ht="12.75" customHeight="1" x14ac:dyDescent="0.2">
      <c r="A227" s="56"/>
      <c r="B227" s="24" t="s">
        <v>7</v>
      </c>
      <c r="C227" s="19">
        <f>INDEX(Rates!$B$2:$J$28, MATCH(A$225, Rates!$A$2:$A$28, 0), MATCH(B227, Rates!$B$1:$J$1, 0))</f>
        <v>219.33650000000006</v>
      </c>
      <c r="D227" s="6" t="s">
        <v>17</v>
      </c>
      <c r="E227" s="13"/>
      <c r="F227" s="8" t="str">
        <f t="shared" si="21"/>
        <v/>
      </c>
      <c r="G227" s="60"/>
    </row>
    <row r="228" spans="1:7" ht="12.75" customHeight="1" x14ac:dyDescent="0.2">
      <c r="A228" s="56"/>
      <c r="B228" s="24" t="s">
        <v>8</v>
      </c>
      <c r="C228" s="19">
        <f>INDEX(Rates!$B$2:$J$28, MATCH(A$225, Rates!$A$2:$A$28, 0), MATCH(B228, Rates!$B$1:$J$1, 0))</f>
        <v>209.38130000000004</v>
      </c>
      <c r="D228" s="6" t="s">
        <v>17</v>
      </c>
      <c r="E228" s="13"/>
      <c r="F228" s="8" t="str">
        <f t="shared" si="21"/>
        <v/>
      </c>
      <c r="G228" s="60"/>
    </row>
    <row r="229" spans="1:7" ht="12.75" customHeight="1" x14ac:dyDescent="0.2">
      <c r="A229" s="56"/>
      <c r="B229" s="24" t="s">
        <v>9</v>
      </c>
      <c r="C229" s="19">
        <f>INDEX(Rates!$B$2:$J$28, MATCH(A$225, Rates!$A$2:$A$28, 0), MATCH(B229, Rates!$B$1:$J$1, 0))</f>
        <v>188.68550000000002</v>
      </c>
      <c r="D229" s="6" t="s">
        <v>17</v>
      </c>
      <c r="E229" s="13"/>
      <c r="F229" s="8" t="str">
        <f t="shared" si="21"/>
        <v/>
      </c>
      <c r="G229" s="60"/>
    </row>
    <row r="230" spans="1:7" ht="12.75" customHeight="1" x14ac:dyDescent="0.2">
      <c r="A230" s="56"/>
      <c r="B230" s="24" t="s">
        <v>10</v>
      </c>
      <c r="C230" s="19">
        <f>INDEX(Rates!$B$2:$J$28, MATCH(A$225, Rates!$A$2:$A$28, 0), MATCH(B230, Rates!$B$1:$J$1, 0))</f>
        <v>182.45329999999998</v>
      </c>
      <c r="D230" s="6" t="s">
        <v>17</v>
      </c>
      <c r="E230" s="13"/>
      <c r="F230" s="8" t="str">
        <f t="shared" si="21"/>
        <v/>
      </c>
      <c r="G230" s="60"/>
    </row>
    <row r="231" spans="1:7" ht="12.75" x14ac:dyDescent="0.2">
      <c r="A231" s="56"/>
      <c r="B231" s="24" t="s">
        <v>11</v>
      </c>
      <c r="C231" s="19">
        <f>INDEX(Rates!$B$2:$J$28, MATCH(A$225, Rates!$A$2:$A$28, 0), MATCH(B231, Rates!$B$1:$J$1, 0))</f>
        <v>208.85090000000002</v>
      </c>
      <c r="D231" s="6" t="s">
        <v>17</v>
      </c>
      <c r="E231" s="13"/>
      <c r="F231" s="8" t="str">
        <f t="shared" si="21"/>
        <v/>
      </c>
      <c r="G231" s="60"/>
    </row>
    <row r="232" spans="1:7" ht="12.75" x14ac:dyDescent="0.2">
      <c r="A232" s="56"/>
      <c r="B232" s="24" t="s">
        <v>12</v>
      </c>
      <c r="C232" s="19">
        <f>INDEX(Rates!$B$2:$J$28, MATCH(A$225, Rates!$A$2:$A$28, 0), MATCH(B232, Rates!$B$1:$J$1, 0))</f>
        <v>165.6335</v>
      </c>
      <c r="D232" s="6" t="s">
        <v>17</v>
      </c>
      <c r="E232" s="13"/>
      <c r="F232" s="8" t="str">
        <f t="shared" si="21"/>
        <v/>
      </c>
      <c r="G232" s="60"/>
    </row>
    <row r="233" spans="1:7" ht="12.75" x14ac:dyDescent="0.2">
      <c r="A233" s="57"/>
      <c r="B233" s="24" t="s">
        <v>13</v>
      </c>
      <c r="C233" s="19">
        <f>INDEX(Rates!$B$2:$J$28, MATCH(A$225, Rates!$A$2:$A$28, 0), MATCH(B233, Rates!$B$1:$J$1, 0))</f>
        <v>158.1773</v>
      </c>
      <c r="D233" s="6" t="s">
        <v>17</v>
      </c>
      <c r="E233" s="13"/>
      <c r="F233" s="8" t="str">
        <f t="shared" si="21"/>
        <v/>
      </c>
      <c r="G233" s="60"/>
    </row>
    <row r="234" spans="1:7" ht="12.75" x14ac:dyDescent="0.2">
      <c r="A234" s="32" t="s">
        <v>21</v>
      </c>
      <c r="B234" s="26" t="s">
        <v>20</v>
      </c>
      <c r="C234" s="20">
        <f>C276</f>
        <v>147.58685999999997</v>
      </c>
      <c r="D234" s="6" t="s">
        <v>17</v>
      </c>
      <c r="E234" s="13"/>
      <c r="F234" s="8" t="str">
        <f t="shared" si="21"/>
        <v/>
      </c>
      <c r="G234" s="60"/>
    </row>
    <row r="235" spans="1:7" ht="12.75" x14ac:dyDescent="0.2">
      <c r="A235" s="32" t="s">
        <v>45</v>
      </c>
      <c r="B235" s="26" t="s">
        <v>23</v>
      </c>
      <c r="C235" s="20">
        <f>C293</f>
        <v>71.072099999999992</v>
      </c>
      <c r="D235" s="6" t="s">
        <v>17</v>
      </c>
      <c r="E235" s="13"/>
      <c r="F235" s="8" t="str">
        <f t="shared" si="21"/>
        <v/>
      </c>
      <c r="G235" s="60"/>
    </row>
    <row r="236" spans="1:7" ht="12.75" x14ac:dyDescent="0.2">
      <c r="A236" s="32" t="s">
        <v>46</v>
      </c>
      <c r="B236" s="26" t="s">
        <v>22</v>
      </c>
      <c r="C236" s="20">
        <f>0.75*C235</f>
        <v>53.304074999999997</v>
      </c>
      <c r="D236" s="6" t="s">
        <v>17</v>
      </c>
      <c r="E236" s="13"/>
      <c r="F236" s="8" t="str">
        <f t="shared" si="21"/>
        <v/>
      </c>
      <c r="G236" s="60"/>
    </row>
    <row r="237" spans="1:7" ht="12.75" x14ac:dyDescent="0.2">
      <c r="A237" s="32" t="s">
        <v>43</v>
      </c>
      <c r="B237" s="26" t="s">
        <v>24</v>
      </c>
      <c r="C237" s="20">
        <f>0.5*C235</f>
        <v>35.536049999999996</v>
      </c>
      <c r="D237" s="6" t="s">
        <v>17</v>
      </c>
      <c r="E237" s="13"/>
      <c r="F237" s="8" t="str">
        <f t="shared" si="21"/>
        <v/>
      </c>
      <c r="G237" s="60"/>
    </row>
    <row r="238" spans="1:7" ht="30" x14ac:dyDescent="0.2">
      <c r="A238" s="48" t="s">
        <v>3</v>
      </c>
      <c r="B238" s="49" t="s">
        <v>81</v>
      </c>
      <c r="C238" s="50" t="s">
        <v>14</v>
      </c>
      <c r="D238" s="51" t="s">
        <v>4</v>
      </c>
      <c r="E238" s="52" t="s">
        <v>15</v>
      </c>
      <c r="F238" s="53" t="s">
        <v>16</v>
      </c>
      <c r="G238" s="31" t="s">
        <v>25</v>
      </c>
    </row>
    <row r="239" spans="1:7" ht="15.75" customHeight="1" x14ac:dyDescent="0.2">
      <c r="A239" s="55" t="s">
        <v>74</v>
      </c>
      <c r="B239" s="24" t="s">
        <v>5</v>
      </c>
      <c r="C239" s="19">
        <f>INDEX(Rates!$B$2:$J$28, MATCH(A$239, Rates!$A$2:$A$28, 0), MATCH(B239, Rates!$B$1:$J$1, 0))</f>
        <v>224.62240000000003</v>
      </c>
      <c r="D239" s="6" t="s">
        <v>17</v>
      </c>
      <c r="E239" s="13"/>
      <c r="F239" s="8" t="str">
        <f>IF(E239=0,"",C239*E239)</f>
        <v/>
      </c>
      <c r="G239" s="59" t="str">
        <f>+F294</f>
        <v/>
      </c>
    </row>
    <row r="240" spans="1:7" ht="15.75" customHeight="1" x14ac:dyDescent="0.2">
      <c r="A240" s="56"/>
      <c r="B240" s="24" t="s">
        <v>6</v>
      </c>
      <c r="C240" s="19">
        <f>INDEX(Rates!$B$2:$J$28, MATCH(A$239, Rates!$A$2:$A$28, 0), MATCH(B240, Rates!$B$1:$J$1, 0))</f>
        <v>218.64840000000001</v>
      </c>
      <c r="D240" s="6" t="s">
        <v>17</v>
      </c>
      <c r="E240" s="13"/>
      <c r="F240" s="8" t="str">
        <f t="shared" ref="F240:F251" si="22">IF(E240=0,"",C240*E240)</f>
        <v/>
      </c>
      <c r="G240" s="59"/>
    </row>
    <row r="241" spans="1:7" ht="15.75" customHeight="1" x14ac:dyDescent="0.2">
      <c r="A241" s="56"/>
      <c r="B241" s="24" t="s">
        <v>7</v>
      </c>
      <c r="C241" s="19">
        <f>INDEX(Rates!$B$2:$J$28, MATCH(A$239, Rates!$A$2:$A$28, 0), MATCH(B241, Rates!$B$1:$J$1, 0))</f>
        <v>213.39540000000002</v>
      </c>
      <c r="D241" s="6" t="s">
        <v>17</v>
      </c>
      <c r="E241" s="13"/>
      <c r="F241" s="8" t="str">
        <f t="shared" si="22"/>
        <v/>
      </c>
      <c r="G241" s="59"/>
    </row>
    <row r="242" spans="1:7" ht="15.75" customHeight="1" x14ac:dyDescent="0.2">
      <c r="A242" s="56"/>
      <c r="B242" s="24" t="s">
        <v>8</v>
      </c>
      <c r="C242" s="19">
        <f>INDEX(Rates!$B$2:$J$28, MATCH(A$239, Rates!$A$2:$A$28, 0), MATCH(B242, Rates!$B$1:$J$1, 0))</f>
        <v>208.84280000000001</v>
      </c>
      <c r="D242" s="6" t="s">
        <v>17</v>
      </c>
      <c r="E242" s="13"/>
      <c r="F242" s="8" t="str">
        <f t="shared" si="22"/>
        <v/>
      </c>
      <c r="G242" s="59"/>
    </row>
    <row r="243" spans="1:7" ht="15.75" customHeight="1" x14ac:dyDescent="0.2">
      <c r="A243" s="56"/>
      <c r="B243" s="24" t="s">
        <v>9</v>
      </c>
      <c r="C243" s="19">
        <f>INDEX(Rates!$B$2:$J$28, MATCH(A$239, Rates!$A$2:$A$28, 0), MATCH(B243, Rates!$B$1:$J$1, 0))</f>
        <v>201.85939999999999</v>
      </c>
      <c r="D243" s="6" t="s">
        <v>17</v>
      </c>
      <c r="E243" s="13"/>
      <c r="F243" s="8" t="str">
        <f t="shared" si="22"/>
        <v/>
      </c>
      <c r="G243" s="59"/>
    </row>
    <row r="244" spans="1:7" ht="15.75" customHeight="1" x14ac:dyDescent="0.2">
      <c r="A244" s="56"/>
      <c r="B244" s="24" t="s">
        <v>10</v>
      </c>
      <c r="C244" s="19">
        <f>INDEX(Rates!$B$2:$J$28, MATCH(A$239, Rates!$A$2:$A$28, 0), MATCH(B244, Rates!$B$1:$J$1, 0))</f>
        <v>194.67</v>
      </c>
      <c r="D244" s="6" t="s">
        <v>17</v>
      </c>
      <c r="E244" s="13"/>
      <c r="F244" s="8" t="str">
        <f t="shared" si="22"/>
        <v/>
      </c>
      <c r="G244" s="59"/>
    </row>
    <row r="245" spans="1:7" ht="15.75" customHeight="1" x14ac:dyDescent="0.2">
      <c r="A245" s="56"/>
      <c r="B245" s="24" t="s">
        <v>11</v>
      </c>
      <c r="C245" s="19">
        <f>INDEX(Rates!$B$2:$J$28, MATCH(A$239, Rates!$A$2:$A$28, 0), MATCH(B245, Rates!$B$1:$J$1, 0))</f>
        <v>213.05549999999999</v>
      </c>
      <c r="D245" s="6" t="s">
        <v>17</v>
      </c>
      <c r="E245" s="13"/>
      <c r="F245" s="8" t="str">
        <f t="shared" si="22"/>
        <v/>
      </c>
      <c r="G245" s="59"/>
    </row>
    <row r="246" spans="1:7" ht="15.75" customHeight="1" x14ac:dyDescent="0.2">
      <c r="A246" s="56"/>
      <c r="B246" s="24" t="s">
        <v>12</v>
      </c>
      <c r="C246" s="19">
        <f>INDEX(Rates!$B$2:$J$28, MATCH(A$239, Rates!$A$2:$A$28, 0), MATCH(B246, Rates!$B$1:$J$1, 0))</f>
        <v>187.6969</v>
      </c>
      <c r="D246" s="6" t="s">
        <v>17</v>
      </c>
      <c r="E246" s="13"/>
      <c r="F246" s="8" t="str">
        <f t="shared" si="22"/>
        <v/>
      </c>
      <c r="G246" s="59"/>
    </row>
    <row r="247" spans="1:7" ht="15.75" customHeight="1" x14ac:dyDescent="0.2">
      <c r="A247" s="56"/>
      <c r="B247" s="24" t="s">
        <v>13</v>
      </c>
      <c r="C247" s="19">
        <f>INDEX(Rates!$B$2:$J$28, MATCH(A$239, Rates!$A$2:$A$28, 0), MATCH(B247, Rates!$B$1:$J$1, 0))</f>
        <v>175.92400000000001</v>
      </c>
      <c r="D247" s="6" t="s">
        <v>17</v>
      </c>
      <c r="E247" s="13"/>
      <c r="F247" s="8" t="str">
        <f t="shared" si="22"/>
        <v/>
      </c>
      <c r="G247" s="59"/>
    </row>
    <row r="248" spans="1:7" ht="15.75" customHeight="1" x14ac:dyDescent="0.2">
      <c r="A248" s="57"/>
      <c r="B248" s="25" t="s">
        <v>47</v>
      </c>
      <c r="C248" s="19">
        <f>Rates!B31</f>
        <v>31.5</v>
      </c>
      <c r="D248" s="6" t="s">
        <v>17</v>
      </c>
      <c r="E248" s="13"/>
      <c r="F248" s="8" t="str">
        <f t="shared" si="22"/>
        <v/>
      </c>
      <c r="G248" s="60"/>
    </row>
    <row r="249" spans="1:7" ht="12.75" x14ac:dyDescent="0.2">
      <c r="A249" s="32" t="s">
        <v>45</v>
      </c>
      <c r="B249" s="26" t="s">
        <v>48</v>
      </c>
      <c r="C249" s="20">
        <f>C293</f>
        <v>71.072099999999992</v>
      </c>
      <c r="D249" s="6" t="s">
        <v>17</v>
      </c>
      <c r="E249" s="13"/>
      <c r="F249" s="8" t="str">
        <f t="shared" si="22"/>
        <v/>
      </c>
      <c r="G249" s="60"/>
    </row>
    <row r="250" spans="1:7" ht="12.75" x14ac:dyDescent="0.2">
      <c r="A250" s="32" t="s">
        <v>46</v>
      </c>
      <c r="B250" s="26" t="s">
        <v>22</v>
      </c>
      <c r="C250" s="20">
        <f>0.75*C249</f>
        <v>53.304074999999997</v>
      </c>
      <c r="D250" s="6" t="s">
        <v>17</v>
      </c>
      <c r="E250" s="13"/>
      <c r="F250" s="8" t="str">
        <f t="shared" si="22"/>
        <v/>
      </c>
      <c r="G250" s="60"/>
    </row>
    <row r="251" spans="1:7" ht="12.75" x14ac:dyDescent="0.2">
      <c r="A251" s="32" t="s">
        <v>44</v>
      </c>
      <c r="B251" s="26" t="s">
        <v>49</v>
      </c>
      <c r="C251" s="20">
        <f>0.67*C249</f>
        <v>47.618306999999994</v>
      </c>
      <c r="D251" s="6" t="s">
        <v>17</v>
      </c>
      <c r="E251" s="13"/>
      <c r="F251" s="8" t="str">
        <f t="shared" si="22"/>
        <v/>
      </c>
      <c r="G251" s="60"/>
    </row>
    <row r="252" spans="1:7" ht="12.75" x14ac:dyDescent="0.2">
      <c r="A252" s="32" t="s">
        <v>43</v>
      </c>
      <c r="B252" s="26" t="s">
        <v>50</v>
      </c>
      <c r="C252" s="20">
        <f>0.5*C249</f>
        <v>35.536049999999996</v>
      </c>
      <c r="D252" s="6" t="s">
        <v>17</v>
      </c>
      <c r="E252" s="13"/>
      <c r="F252" s="8" t="str">
        <f>IF(E252=0,"",C252*E252)</f>
        <v/>
      </c>
      <c r="G252" s="60"/>
    </row>
    <row r="253" spans="1:7" ht="12.75" x14ac:dyDescent="0.2">
      <c r="A253" s="32" t="s">
        <v>43</v>
      </c>
      <c r="B253" s="26" t="s">
        <v>51</v>
      </c>
      <c r="C253" s="20">
        <f>0.5*C249</f>
        <v>35.536049999999996</v>
      </c>
      <c r="D253" s="6" t="s">
        <v>17</v>
      </c>
      <c r="E253" s="13"/>
      <c r="F253" s="8" t="str">
        <f>IF(E253=0,"",C253*E253)</f>
        <v/>
      </c>
      <c r="G253" s="60"/>
    </row>
    <row r="254" spans="1:7" ht="30" x14ac:dyDescent="0.2">
      <c r="A254" s="48" t="s">
        <v>3</v>
      </c>
      <c r="B254" s="49" t="s">
        <v>81</v>
      </c>
      <c r="C254" s="50" t="s">
        <v>14</v>
      </c>
      <c r="D254" s="51" t="s">
        <v>4</v>
      </c>
      <c r="E254" s="52" t="s">
        <v>15</v>
      </c>
      <c r="F254" s="53" t="s">
        <v>16</v>
      </c>
      <c r="G254" s="31" t="s">
        <v>25</v>
      </c>
    </row>
    <row r="255" spans="1:7" ht="15.75" customHeight="1" x14ac:dyDescent="0.2">
      <c r="A255" s="55" t="s">
        <v>75</v>
      </c>
      <c r="B255" s="24" t="s">
        <v>5</v>
      </c>
      <c r="C255" s="19">
        <f>INDEX(Rates!$B$2:$J$28, MATCH(A$255, Rates!$A$2:$A$28, 0), MATCH(B255, Rates!$B$1:$J$1, 0))</f>
        <v>283.24969999999996</v>
      </c>
      <c r="D255" s="6" t="s">
        <v>17</v>
      </c>
      <c r="E255" s="13"/>
      <c r="F255" s="8" t="str">
        <f t="shared" ref="F255:F263" si="23">IF(E255=0,"",C255*E255)</f>
        <v/>
      </c>
      <c r="G255" s="59" t="str">
        <f>+F294</f>
        <v/>
      </c>
    </row>
    <row r="256" spans="1:7" ht="15.75" customHeight="1" x14ac:dyDescent="0.2">
      <c r="A256" s="56"/>
      <c r="B256" s="24" t="s">
        <v>6</v>
      </c>
      <c r="C256" s="19">
        <f>INDEX(Rates!$B$2:$J$28, MATCH(A$255, Rates!$A$2:$A$28, 0), MATCH(B256, Rates!$B$1:$J$1, 0))</f>
        <v>273.10069999999996</v>
      </c>
      <c r="D256" s="6" t="s">
        <v>17</v>
      </c>
      <c r="E256" s="13"/>
      <c r="F256" s="8" t="str">
        <f t="shared" si="23"/>
        <v/>
      </c>
      <c r="G256" s="60"/>
    </row>
    <row r="257" spans="1:7" ht="15.75" customHeight="1" x14ac:dyDescent="0.2">
      <c r="A257" s="56"/>
      <c r="B257" s="24" t="s">
        <v>7</v>
      </c>
      <c r="C257" s="19">
        <f>INDEX(Rates!$B$2:$J$28, MATCH(A$255, Rates!$A$2:$A$28, 0), MATCH(B257, Rates!$B$1:$J$1, 0))</f>
        <v>263.34949999999998</v>
      </c>
      <c r="D257" s="6" t="s">
        <v>17</v>
      </c>
      <c r="E257" s="13"/>
      <c r="F257" s="8" t="str">
        <f t="shared" si="23"/>
        <v/>
      </c>
      <c r="G257" s="60"/>
    </row>
    <row r="258" spans="1:7" ht="15.75" customHeight="1" x14ac:dyDescent="0.2">
      <c r="A258" s="56"/>
      <c r="B258" s="24" t="s">
        <v>8</v>
      </c>
      <c r="C258" s="19">
        <f>INDEX(Rates!$B$2:$J$28, MATCH(A$255, Rates!$A$2:$A$28, 0), MATCH(B258, Rates!$B$1:$J$1, 0))</f>
        <v>253.39430000000002</v>
      </c>
      <c r="D258" s="6" t="s">
        <v>17</v>
      </c>
      <c r="E258" s="13"/>
      <c r="F258" s="8" t="str">
        <f t="shared" si="23"/>
        <v/>
      </c>
      <c r="G258" s="60"/>
    </row>
    <row r="259" spans="1:7" ht="15.75" customHeight="1" x14ac:dyDescent="0.2">
      <c r="A259" s="56"/>
      <c r="B259" s="24" t="s">
        <v>9</v>
      </c>
      <c r="C259" s="19">
        <f>INDEX(Rates!$B$2:$J$28, MATCH(A$255, Rates!$A$2:$A$28, 0), MATCH(B259, Rates!$B$1:$J$1, 0))</f>
        <v>231.93349999999998</v>
      </c>
      <c r="D259" s="6" t="s">
        <v>17</v>
      </c>
      <c r="E259" s="13"/>
      <c r="F259" s="8" t="str">
        <f t="shared" si="23"/>
        <v/>
      </c>
      <c r="G259" s="60"/>
    </row>
    <row r="260" spans="1:7" ht="15.75" customHeight="1" x14ac:dyDescent="0.2">
      <c r="A260" s="56"/>
      <c r="B260" s="24" t="s">
        <v>10</v>
      </c>
      <c r="C260" s="19">
        <f>INDEX(Rates!$B$2:$J$28, MATCH(A$255, Rates!$A$2:$A$28, 0), MATCH(B260, Rates!$B$1:$J$1, 0))</f>
        <v>225.70129999999997</v>
      </c>
      <c r="D260" s="6" t="s">
        <v>17</v>
      </c>
      <c r="E260" s="13"/>
      <c r="F260" s="8" t="str">
        <f t="shared" si="23"/>
        <v/>
      </c>
      <c r="G260" s="60"/>
    </row>
    <row r="261" spans="1:7" ht="15.75" customHeight="1" x14ac:dyDescent="0.2">
      <c r="A261" s="56"/>
      <c r="B261" s="24" t="s">
        <v>11</v>
      </c>
      <c r="C261" s="19">
        <f>INDEX(Rates!$B$2:$J$28, MATCH(A$255, Rates!$A$2:$A$28, 0), MATCH(B261, Rates!$B$1:$J$1, 0))</f>
        <v>252.8639</v>
      </c>
      <c r="D261" s="6" t="s">
        <v>17</v>
      </c>
      <c r="E261" s="13"/>
      <c r="F261" s="8" t="str">
        <f t="shared" si="23"/>
        <v/>
      </c>
      <c r="G261" s="60"/>
    </row>
    <row r="262" spans="1:7" ht="15.75" customHeight="1" x14ac:dyDescent="0.2">
      <c r="A262" s="56"/>
      <c r="B262" s="24" t="s">
        <v>12</v>
      </c>
      <c r="C262" s="19">
        <f>INDEX(Rates!$B$2:$J$28, MATCH(A$255, Rates!$A$2:$A$28, 0), MATCH(B262, Rates!$B$1:$J$1, 0))</f>
        <v>208.88149999999999</v>
      </c>
      <c r="D262" s="6" t="s">
        <v>17</v>
      </c>
      <c r="E262" s="13"/>
      <c r="F262" s="8" t="str">
        <f t="shared" si="23"/>
        <v/>
      </c>
      <c r="G262" s="60"/>
    </row>
    <row r="263" spans="1:7" ht="15.75" customHeight="1" x14ac:dyDescent="0.2">
      <c r="A263" s="57"/>
      <c r="B263" s="24" t="s">
        <v>13</v>
      </c>
      <c r="C263" s="19">
        <f>INDEX(Rates!$B$2:$J$28, MATCH(A$255, Rates!$A$2:$A$28, 0), MATCH(B263, Rates!$B$1:$J$1, 0))</f>
        <v>201.42529999999999</v>
      </c>
      <c r="D263" s="6" t="s">
        <v>17</v>
      </c>
      <c r="E263" s="13"/>
      <c r="F263" s="8" t="str">
        <f t="shared" si="23"/>
        <v/>
      </c>
      <c r="G263" s="60"/>
    </row>
    <row r="264" spans="1:7" ht="30" x14ac:dyDescent="0.2">
      <c r="A264" s="48" t="s">
        <v>3</v>
      </c>
      <c r="B264" s="49" t="s">
        <v>81</v>
      </c>
      <c r="C264" s="50" t="s">
        <v>14</v>
      </c>
      <c r="D264" s="51" t="s">
        <v>4</v>
      </c>
      <c r="E264" s="52" t="s">
        <v>15</v>
      </c>
      <c r="F264" s="53" t="s">
        <v>16</v>
      </c>
      <c r="G264" s="31" t="s">
        <v>25</v>
      </c>
    </row>
    <row r="265" spans="1:7" ht="15.75" customHeight="1" x14ac:dyDescent="0.2">
      <c r="A265" s="55" t="s">
        <v>76</v>
      </c>
      <c r="B265" s="24" t="s">
        <v>5</v>
      </c>
      <c r="C265" s="19">
        <f>INDEX(Rates!$B$2:$J$28, MATCH(A$265, Rates!$A$2:$A$28, 0), MATCH(B265, Rates!$B$1:$J$1, 0))</f>
        <v>156.74685999999997</v>
      </c>
      <c r="D265" s="6" t="s">
        <v>17</v>
      </c>
      <c r="E265" s="13"/>
      <c r="F265" s="8" t="str">
        <f t="shared" ref="F265:F273" si="24">IF(E265=0,"",C265*E265)</f>
        <v/>
      </c>
      <c r="G265" s="59" t="str">
        <f>+F294</f>
        <v/>
      </c>
    </row>
    <row r="266" spans="1:7" ht="15.75" customHeight="1" x14ac:dyDescent="0.2">
      <c r="A266" s="56"/>
      <c r="B266" s="24" t="s">
        <v>6</v>
      </c>
      <c r="C266" s="19">
        <f>INDEX(Rates!$B$2:$J$28, MATCH(A$265, Rates!$A$2:$A$28, 0), MATCH(B266, Rates!$B$1:$J$1, 0))</f>
        <v>148.58685999999997</v>
      </c>
      <c r="D266" s="6" t="s">
        <v>17</v>
      </c>
      <c r="E266" s="13"/>
      <c r="F266" s="8" t="str">
        <f t="shared" si="24"/>
        <v/>
      </c>
      <c r="G266" s="60"/>
    </row>
    <row r="267" spans="1:7" ht="15.75" customHeight="1" x14ac:dyDescent="0.2">
      <c r="A267" s="56"/>
      <c r="B267" s="24" t="s">
        <v>7</v>
      </c>
      <c r="C267" s="19">
        <f>INDEX(Rates!$B$2:$J$28, MATCH(A$265, Rates!$A$2:$A$28, 0), MATCH(B267, Rates!$B$1:$J$1, 0))</f>
        <v>138.47825999999998</v>
      </c>
      <c r="D267" s="6" t="s">
        <v>17</v>
      </c>
      <c r="E267" s="13"/>
      <c r="F267" s="8" t="str">
        <f t="shared" si="24"/>
        <v/>
      </c>
      <c r="G267" s="60"/>
    </row>
    <row r="268" spans="1:7" ht="15.75" customHeight="1" x14ac:dyDescent="0.2">
      <c r="A268" s="56"/>
      <c r="B268" s="24" t="s">
        <v>8</v>
      </c>
      <c r="C268" s="19">
        <f>INDEX(Rates!$B$2:$J$28, MATCH(A$265, Rates!$A$2:$A$28, 0), MATCH(B268, Rates!$B$1:$J$1, 0))</f>
        <v>132.76666</v>
      </c>
      <c r="D268" s="6" t="s">
        <v>17</v>
      </c>
      <c r="E268" s="13"/>
      <c r="F268" s="8" t="str">
        <f t="shared" si="24"/>
        <v/>
      </c>
      <c r="G268" s="60"/>
    </row>
    <row r="269" spans="1:7" ht="15.75" customHeight="1" x14ac:dyDescent="0.2">
      <c r="A269" s="56"/>
      <c r="B269" s="24" t="s">
        <v>9</v>
      </c>
      <c r="C269" s="19">
        <f>INDEX(Rates!$B$2:$J$28, MATCH(A$265, Rates!$A$2:$A$28, 0), MATCH(B269, Rates!$B$1:$J$1, 0))</f>
        <v>117.20310000000001</v>
      </c>
      <c r="D269" s="6" t="s">
        <v>17</v>
      </c>
      <c r="E269" s="13"/>
      <c r="F269" s="8" t="str">
        <f t="shared" si="24"/>
        <v/>
      </c>
      <c r="G269" s="60"/>
    </row>
    <row r="270" spans="1:7" ht="15.75" customHeight="1" x14ac:dyDescent="0.2">
      <c r="A270" s="56"/>
      <c r="B270" s="24" t="s">
        <v>10</v>
      </c>
      <c r="C270" s="19">
        <f>INDEX(Rates!$B$2:$J$28, MATCH(A$265, Rates!$A$2:$A$28, 0), MATCH(B270, Rates!$B$1:$J$1, 0))</f>
        <v>110.8999</v>
      </c>
      <c r="D270" s="6" t="s">
        <v>17</v>
      </c>
      <c r="E270" s="13"/>
      <c r="F270" s="8" t="str">
        <f t="shared" si="24"/>
        <v/>
      </c>
      <c r="G270" s="60"/>
    </row>
    <row r="271" spans="1:7" ht="15.75" customHeight="1" x14ac:dyDescent="0.2">
      <c r="A271" s="56"/>
      <c r="B271" s="24" t="s">
        <v>11</v>
      </c>
      <c r="C271" s="19">
        <f>INDEX(Rates!$B$2:$J$28, MATCH(A$265, Rates!$A$2:$A$28, 0), MATCH(B271, Rates!$B$1:$J$1, 0))</f>
        <v>126.00406</v>
      </c>
      <c r="D271" s="6" t="s">
        <v>17</v>
      </c>
      <c r="E271" s="13"/>
      <c r="F271" s="8" t="str">
        <f t="shared" si="24"/>
        <v/>
      </c>
      <c r="G271" s="60"/>
    </row>
    <row r="272" spans="1:7" ht="15.75" customHeight="1" x14ac:dyDescent="0.2">
      <c r="A272" s="56"/>
      <c r="B272" s="24" t="s">
        <v>12</v>
      </c>
      <c r="C272" s="19">
        <f>INDEX(Rates!$B$2:$J$28, MATCH(A$265, Rates!$A$2:$A$28, 0), MATCH(B272, Rates!$B$1:$J$1, 0))</f>
        <v>95.130299999999991</v>
      </c>
      <c r="D272" s="6" t="s">
        <v>17</v>
      </c>
      <c r="E272" s="13"/>
      <c r="F272" s="8" t="str">
        <f t="shared" si="24"/>
        <v/>
      </c>
      <c r="G272" s="60"/>
    </row>
    <row r="273" spans="1:7" ht="15.75" customHeight="1" x14ac:dyDescent="0.2">
      <c r="A273" s="57"/>
      <c r="B273" s="24" t="s">
        <v>13</v>
      </c>
      <c r="C273" s="19">
        <f>INDEX(Rates!$B$2:$J$28, MATCH(A$265, Rates!$A$2:$A$28, 0), MATCH(B273, Rates!$B$1:$J$1, 0))</f>
        <v>87.725500000000011</v>
      </c>
      <c r="D273" s="6" t="s">
        <v>17</v>
      </c>
      <c r="E273" s="13"/>
      <c r="F273" s="8" t="str">
        <f t="shared" si="24"/>
        <v/>
      </c>
      <c r="G273" s="60"/>
    </row>
    <row r="274" spans="1:7" ht="30" x14ac:dyDescent="0.2">
      <c r="A274" s="48" t="s">
        <v>3</v>
      </c>
      <c r="B274" s="49" t="s">
        <v>81</v>
      </c>
      <c r="C274" s="50" t="s">
        <v>14</v>
      </c>
      <c r="D274" s="51" t="s">
        <v>4</v>
      </c>
      <c r="E274" s="52" t="s">
        <v>15</v>
      </c>
      <c r="F274" s="53" t="s">
        <v>16</v>
      </c>
      <c r="G274" s="31" t="s">
        <v>25</v>
      </c>
    </row>
    <row r="275" spans="1:7" ht="15.75" customHeight="1" x14ac:dyDescent="0.2">
      <c r="A275" s="55" t="s">
        <v>42</v>
      </c>
      <c r="B275" s="24" t="s">
        <v>5</v>
      </c>
      <c r="C275" s="19">
        <f>INDEX(Rates!$B$2:$J$28, MATCH(A$275, Rates!$A$2:$A$28, 0), MATCH(B275, Rates!$B$1:$J$1, 0))</f>
        <v>155.74685999999997</v>
      </c>
      <c r="D275" s="6" t="s">
        <v>17</v>
      </c>
      <c r="E275" s="13"/>
      <c r="F275" s="8" t="str">
        <f t="shared" ref="F275:F283" si="25">IF(E275=0,"",C275*E275)</f>
        <v/>
      </c>
      <c r="G275" s="59" t="str">
        <f>+F294</f>
        <v/>
      </c>
    </row>
    <row r="276" spans="1:7" ht="15.75" customHeight="1" x14ac:dyDescent="0.2">
      <c r="A276" s="56"/>
      <c r="B276" s="24" t="s">
        <v>6</v>
      </c>
      <c r="C276" s="19">
        <f>INDEX(Rates!$B$2:$J$28, MATCH(A$275, Rates!$A$2:$A$28, 0), MATCH(B276, Rates!$B$1:$J$1, 0))</f>
        <v>147.58685999999997</v>
      </c>
      <c r="D276" s="6" t="s">
        <v>17</v>
      </c>
      <c r="E276" s="13"/>
      <c r="F276" s="8" t="str">
        <f t="shared" si="25"/>
        <v/>
      </c>
      <c r="G276" s="60"/>
    </row>
    <row r="277" spans="1:7" ht="15.75" customHeight="1" x14ac:dyDescent="0.2">
      <c r="A277" s="56"/>
      <c r="B277" s="24" t="s">
        <v>7</v>
      </c>
      <c r="C277" s="19">
        <f>INDEX(Rates!$B$2:$J$28, MATCH(A$275, Rates!$A$2:$A$28, 0), MATCH(B277, Rates!$B$1:$J$1, 0))</f>
        <v>138.47825999999998</v>
      </c>
      <c r="D277" s="6" t="s">
        <v>17</v>
      </c>
      <c r="E277" s="13"/>
      <c r="F277" s="8" t="str">
        <f t="shared" si="25"/>
        <v/>
      </c>
      <c r="G277" s="60"/>
    </row>
    <row r="278" spans="1:7" ht="15.75" customHeight="1" x14ac:dyDescent="0.2">
      <c r="A278" s="56"/>
      <c r="B278" s="24" t="s">
        <v>8</v>
      </c>
      <c r="C278" s="19">
        <f>INDEX(Rates!$B$2:$J$28, MATCH(A$275, Rates!$A$2:$A$28, 0), MATCH(B278, Rates!$B$1:$J$1, 0))</f>
        <v>131.76666</v>
      </c>
      <c r="D278" s="6" t="s">
        <v>17</v>
      </c>
      <c r="E278" s="13"/>
      <c r="F278" s="8" t="str">
        <f t="shared" si="25"/>
        <v/>
      </c>
      <c r="G278" s="60"/>
    </row>
    <row r="279" spans="1:7" ht="15.75" customHeight="1" x14ac:dyDescent="0.2">
      <c r="A279" s="56"/>
      <c r="B279" s="24" t="s">
        <v>9</v>
      </c>
      <c r="C279" s="19">
        <f>INDEX(Rates!$B$2:$J$28, MATCH(A$275, Rates!$A$2:$A$28, 0), MATCH(B279, Rates!$B$1:$J$1, 0))</f>
        <v>117.20310000000001</v>
      </c>
      <c r="D279" s="6" t="s">
        <v>17</v>
      </c>
      <c r="E279" s="13"/>
      <c r="F279" s="8" t="str">
        <f t="shared" si="25"/>
        <v/>
      </c>
      <c r="G279" s="60"/>
    </row>
    <row r="280" spans="1:7" ht="15.75" customHeight="1" x14ac:dyDescent="0.2">
      <c r="A280" s="56"/>
      <c r="B280" s="24" t="s">
        <v>10</v>
      </c>
      <c r="C280" s="19">
        <f>INDEX(Rates!$B$2:$J$28, MATCH(A$275, Rates!$A$2:$A$28, 0), MATCH(B280, Rates!$B$1:$J$1, 0))</f>
        <v>109.8999</v>
      </c>
      <c r="D280" s="6" t="s">
        <v>17</v>
      </c>
      <c r="E280" s="13"/>
      <c r="F280" s="8" t="str">
        <f t="shared" si="25"/>
        <v/>
      </c>
      <c r="G280" s="60"/>
    </row>
    <row r="281" spans="1:7" ht="15.75" customHeight="1" x14ac:dyDescent="0.2">
      <c r="A281" s="56"/>
      <c r="B281" s="24" t="s">
        <v>11</v>
      </c>
      <c r="C281" s="19">
        <f>INDEX(Rates!$B$2:$J$28, MATCH(A$275, Rates!$A$2:$A$28, 0), MATCH(B281, Rates!$B$1:$J$1, 0))</f>
        <v>125.00406</v>
      </c>
      <c r="D281" s="6" t="s">
        <v>17</v>
      </c>
      <c r="E281" s="13"/>
      <c r="F281" s="8" t="str">
        <f t="shared" si="25"/>
        <v/>
      </c>
      <c r="G281" s="60"/>
    </row>
    <row r="282" spans="1:7" ht="15.75" customHeight="1" x14ac:dyDescent="0.2">
      <c r="A282" s="56"/>
      <c r="B282" s="24" t="s">
        <v>12</v>
      </c>
      <c r="C282" s="19">
        <f>INDEX(Rates!$B$2:$J$28, MATCH(A$275, Rates!$A$2:$A$28, 0), MATCH(B282, Rates!$B$1:$J$1, 0))</f>
        <v>95.130299999999991</v>
      </c>
      <c r="D282" s="6" t="s">
        <v>17</v>
      </c>
      <c r="E282" s="13"/>
      <c r="F282" s="8" t="str">
        <f t="shared" si="25"/>
        <v/>
      </c>
      <c r="G282" s="60"/>
    </row>
    <row r="283" spans="1:7" ht="15.75" customHeight="1" x14ac:dyDescent="0.2">
      <c r="A283" s="57"/>
      <c r="B283" s="24" t="s">
        <v>13</v>
      </c>
      <c r="C283" s="19">
        <f>INDEX(Rates!$B$2:$J$28, MATCH(A$275, Rates!$A$2:$A$28, 0), MATCH(B283, Rates!$B$1:$J$1, 0))</f>
        <v>86.725500000000011</v>
      </c>
      <c r="D283" s="6" t="s">
        <v>17</v>
      </c>
      <c r="E283" s="13"/>
      <c r="F283" s="8" t="str">
        <f t="shared" si="25"/>
        <v/>
      </c>
      <c r="G283" s="60"/>
    </row>
    <row r="284" spans="1:7" ht="30" x14ac:dyDescent="0.2">
      <c r="A284" s="48" t="s">
        <v>3</v>
      </c>
      <c r="B284" s="49" t="s">
        <v>81</v>
      </c>
      <c r="C284" s="50" t="s">
        <v>14</v>
      </c>
      <c r="D284" s="51" t="s">
        <v>4</v>
      </c>
      <c r="E284" s="52" t="s">
        <v>15</v>
      </c>
      <c r="F284" s="53" t="s">
        <v>16</v>
      </c>
      <c r="G284" s="31" t="s">
        <v>25</v>
      </c>
    </row>
    <row r="285" spans="1:7" ht="15.75" customHeight="1" x14ac:dyDescent="0.2">
      <c r="A285" s="55" t="s">
        <v>77</v>
      </c>
      <c r="B285" s="24" t="s">
        <v>5</v>
      </c>
      <c r="C285" s="19">
        <f>INDEX(Rates!$B$2:$J$28, MATCH(A$285, Rates!$A$2:$A$28, 0), MATCH(B285, Rates!$B$1:$J$1, 0))</f>
        <v>125.1756</v>
      </c>
      <c r="D285" s="6" t="s">
        <v>17</v>
      </c>
      <c r="E285" s="13"/>
      <c r="F285" s="8" t="str">
        <f t="shared" ref="F285:F293" si="26">IF(E285=0,"",C285*E285)</f>
        <v/>
      </c>
      <c r="G285" s="61" t="str">
        <f>+F294</f>
        <v/>
      </c>
    </row>
    <row r="286" spans="1:7" ht="15.75" customHeight="1" x14ac:dyDescent="0.2">
      <c r="A286" s="56"/>
      <c r="B286" s="24" t="s">
        <v>6</v>
      </c>
      <c r="C286" s="19">
        <f>INDEX(Rates!$B$2:$J$28, MATCH(A$285, Rates!$A$2:$A$28, 0), MATCH(B286, Rates!$B$1:$J$1, 0))</f>
        <v>118.04759999999997</v>
      </c>
      <c r="D286" s="6" t="s">
        <v>17</v>
      </c>
      <c r="E286" s="13"/>
      <c r="F286" s="8" t="str">
        <f t="shared" si="26"/>
        <v/>
      </c>
      <c r="G286" s="62"/>
    </row>
    <row r="287" spans="1:7" ht="15.75" customHeight="1" x14ac:dyDescent="0.2">
      <c r="A287" s="56"/>
      <c r="B287" s="24" t="s">
        <v>7</v>
      </c>
      <c r="C287" s="19">
        <f>INDEX(Rates!$B$2:$J$28, MATCH(A$285, Rates!$A$2:$A$28, 0), MATCH(B287, Rates!$B$1:$J$1, 0))</f>
        <v>109.32569999999998</v>
      </c>
      <c r="D287" s="6" t="s">
        <v>17</v>
      </c>
      <c r="E287" s="13"/>
      <c r="F287" s="8" t="str">
        <f t="shared" si="26"/>
        <v/>
      </c>
      <c r="G287" s="62"/>
    </row>
    <row r="288" spans="1:7" ht="15.75" customHeight="1" x14ac:dyDescent="0.2">
      <c r="A288" s="56"/>
      <c r="B288" s="24" t="s">
        <v>8</v>
      </c>
      <c r="C288" s="19">
        <f>INDEX(Rates!$B$2:$J$28, MATCH(A$285, Rates!$A$2:$A$28, 0), MATCH(B288, Rates!$B$1:$J$1, 0))</f>
        <v>104.91029999999999</v>
      </c>
      <c r="D288" s="6" t="s">
        <v>17</v>
      </c>
      <c r="E288" s="13"/>
      <c r="F288" s="8" t="str">
        <f t="shared" si="26"/>
        <v/>
      </c>
      <c r="G288" s="62"/>
    </row>
    <row r="289" spans="1:7" ht="15.75" customHeight="1" x14ac:dyDescent="0.2">
      <c r="A289" s="56"/>
      <c r="B289" s="24" t="s">
        <v>9</v>
      </c>
      <c r="C289" s="19">
        <f>INDEX(Rates!$B$2:$J$28, MATCH(A$285, Rates!$A$2:$A$28, 0), MATCH(B289, Rates!$B$1:$J$1, 0))</f>
        <v>93.456000000000003</v>
      </c>
      <c r="D289" s="6" t="s">
        <v>17</v>
      </c>
      <c r="E289" s="13"/>
      <c r="F289" s="8" t="str">
        <f t="shared" si="26"/>
        <v/>
      </c>
      <c r="G289" s="62"/>
    </row>
    <row r="290" spans="1:7" ht="15.75" customHeight="1" x14ac:dyDescent="0.2">
      <c r="A290" s="56"/>
      <c r="B290" s="24" t="s">
        <v>10</v>
      </c>
      <c r="C290" s="19">
        <f>INDEX(Rates!$B$2:$J$28, MATCH(A$285, Rates!$A$2:$A$28, 0), MATCH(B290, Rates!$B$1:$J$1, 0))</f>
        <v>87.545700000000011</v>
      </c>
      <c r="D290" s="6" t="s">
        <v>17</v>
      </c>
      <c r="E290" s="13"/>
      <c r="F290" s="8" t="str">
        <f t="shared" si="26"/>
        <v/>
      </c>
      <c r="G290" s="62"/>
    </row>
    <row r="291" spans="1:7" ht="15.75" customHeight="1" x14ac:dyDescent="0.2">
      <c r="A291" s="56"/>
      <c r="B291" s="24" t="s">
        <v>11</v>
      </c>
      <c r="C291" s="19">
        <f>INDEX(Rates!$B$2:$J$28, MATCH(A$285, Rates!$A$2:$A$28, 0), MATCH(B291, Rates!$B$1:$J$1, 0))</f>
        <v>99.890999999999991</v>
      </c>
      <c r="D291" s="6" t="s">
        <v>17</v>
      </c>
      <c r="E291" s="13"/>
      <c r="F291" s="8" t="str">
        <f t="shared" si="26"/>
        <v/>
      </c>
      <c r="G291" s="62"/>
    </row>
    <row r="292" spans="1:7" ht="15.75" customHeight="1" x14ac:dyDescent="0.2">
      <c r="A292" s="56"/>
      <c r="B292" s="24" t="s">
        <v>12</v>
      </c>
      <c r="C292" s="19">
        <f>INDEX(Rates!$B$2:$J$28, MATCH(A$285, Rates!$A$2:$A$28, 0), MATCH(B292, Rates!$B$1:$J$1, 0))</f>
        <v>74.378700000000009</v>
      </c>
      <c r="D292" s="6" t="s">
        <v>17</v>
      </c>
      <c r="E292" s="13"/>
      <c r="F292" s="8" t="str">
        <f t="shared" si="26"/>
        <v/>
      </c>
      <c r="G292" s="62"/>
    </row>
    <row r="293" spans="1:7" ht="15.75" customHeight="1" thickBot="1" x14ac:dyDescent="0.25">
      <c r="A293" s="58"/>
      <c r="B293" s="33" t="s">
        <v>13</v>
      </c>
      <c r="C293" s="34">
        <f>INDEX(Rates!$B$2:$J$28, MATCH(A$285, Rates!$A$2:$A$28, 0), MATCH(B293, Rates!$B$1:$J$1, 0))</f>
        <v>71.072099999999992</v>
      </c>
      <c r="D293" s="35" t="s">
        <v>17</v>
      </c>
      <c r="E293" s="36"/>
      <c r="F293" s="37" t="str">
        <f t="shared" si="26"/>
        <v/>
      </c>
      <c r="G293" s="63"/>
    </row>
    <row r="294" spans="1:7" s="40" customFormat="1" ht="17.100000000000001" customHeight="1" thickBot="1" x14ac:dyDescent="0.25">
      <c r="A294" s="39"/>
      <c r="C294" s="64" t="s">
        <v>26</v>
      </c>
      <c r="D294" s="65"/>
      <c r="E294" s="65"/>
      <c r="F294" s="41" t="str">
        <f>IF(SUM(F9:F293)=0,"",SUM(F9:F293))</f>
        <v/>
      </c>
      <c r="G294" s="38"/>
    </row>
  </sheetData>
  <sheetProtection algorithmName="SHA-512" hashValue="mt/GMB1oMbLxDN3AecNAFnXGy3jD3hXovJGyFOO0jcZvh6QDmCjBzKetDF6fTiHx20uE6nepBWmlRM3/attEnA==" saltValue="aKaOKV+o4Lv9SvhC1IGL6w==" spinCount="100000" sheet="1" selectLockedCells="1"/>
  <mergeCells count="67">
    <mergeCell ref="E5:F5"/>
    <mergeCell ref="C3:D3"/>
    <mergeCell ref="C4:D4"/>
    <mergeCell ref="C5:D5"/>
    <mergeCell ref="G125:G132"/>
    <mergeCell ref="G35:G43"/>
    <mergeCell ref="G134:G142"/>
    <mergeCell ref="A1:F1"/>
    <mergeCell ref="G1:G6"/>
    <mergeCell ref="B2:B5"/>
    <mergeCell ref="C2:F2"/>
    <mergeCell ref="A6:F6"/>
    <mergeCell ref="E4:F4"/>
    <mergeCell ref="G55:G63"/>
    <mergeCell ref="G65:G73"/>
    <mergeCell ref="G75:G83"/>
    <mergeCell ref="G85:G93"/>
    <mergeCell ref="A7:G7"/>
    <mergeCell ref="G9:G13"/>
    <mergeCell ref="G15:G23"/>
    <mergeCell ref="G45:G53"/>
    <mergeCell ref="G25:G33"/>
    <mergeCell ref="A15:A23"/>
    <mergeCell ref="G174:G182"/>
    <mergeCell ref="G184:G192"/>
    <mergeCell ref="G194:G202"/>
    <mergeCell ref="G204:G213"/>
    <mergeCell ref="G95:G103"/>
    <mergeCell ref="G115:G123"/>
    <mergeCell ref="G154:G162"/>
    <mergeCell ref="G164:G172"/>
    <mergeCell ref="G105:G113"/>
    <mergeCell ref="G144:G152"/>
    <mergeCell ref="A25:A33"/>
    <mergeCell ref="A35:A43"/>
    <mergeCell ref="A45:A53"/>
    <mergeCell ref="A55:A63"/>
    <mergeCell ref="A65:A73"/>
    <mergeCell ref="G275:G283"/>
    <mergeCell ref="G285:G293"/>
    <mergeCell ref="C294:E294"/>
    <mergeCell ref="G215:G223"/>
    <mergeCell ref="G225:G237"/>
    <mergeCell ref="G239:G253"/>
    <mergeCell ref="G255:G263"/>
    <mergeCell ref="G265:G273"/>
    <mergeCell ref="A75:A83"/>
    <mergeCell ref="A85:A93"/>
    <mergeCell ref="A95:A103"/>
    <mergeCell ref="A105:A113"/>
    <mergeCell ref="A115:A123"/>
    <mergeCell ref="A125:A132"/>
    <mergeCell ref="A134:A142"/>
    <mergeCell ref="A144:A152"/>
    <mergeCell ref="A154:A162"/>
    <mergeCell ref="A164:A172"/>
    <mergeCell ref="A174:A182"/>
    <mergeCell ref="A184:A192"/>
    <mergeCell ref="A194:A202"/>
    <mergeCell ref="A275:A283"/>
    <mergeCell ref="A285:A293"/>
    <mergeCell ref="A204:A212"/>
    <mergeCell ref="A215:A223"/>
    <mergeCell ref="A225:A233"/>
    <mergeCell ref="A239:A248"/>
    <mergeCell ref="A255:A263"/>
    <mergeCell ref="A265:A273"/>
  </mergeCells>
  <phoneticPr fontId="2" type="noConversion"/>
  <hyperlinks>
    <hyperlink ref="E4" r:id="rId1" xr:uid="{E8C8FAD3-FB69-40B2-9B63-A5621801D45C}"/>
    <hyperlink ref="E5:F5" r:id="rId2" display="my.spokanecity.org " xr:uid="{DFDC9A4A-8E5B-4BB6-AC76-5A1A72D806C9}"/>
  </hyperlinks>
  <printOptions horizontalCentered="1"/>
  <pageMargins left="0.25" right="0.25" top="0.35" bottom="0.35" header="0.25" footer="0.25"/>
  <pageSetup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BC2C-2790-4E5F-8B92-9F8D2DFDDEB3}">
  <dimension ref="A1:J51"/>
  <sheetViews>
    <sheetView workbookViewId="0">
      <selection activeCell="I13" sqref="I13"/>
    </sheetView>
  </sheetViews>
  <sheetFormatPr defaultRowHeight="12.75" x14ac:dyDescent="0.2"/>
  <cols>
    <col min="1" max="1" width="52.85546875" bestFit="1" customWidth="1"/>
    <col min="2" max="10" width="8.7109375" bestFit="1" customWidth="1"/>
  </cols>
  <sheetData>
    <row r="1" spans="1:10" x14ac:dyDescent="0.2">
      <c r="A1" t="s">
        <v>53</v>
      </c>
      <c r="B1" s="16" t="s">
        <v>5</v>
      </c>
      <c r="C1" s="16" t="s">
        <v>6</v>
      </c>
      <c r="D1" s="16" t="s">
        <v>7</v>
      </c>
      <c r="E1" s="16" t="s">
        <v>8</v>
      </c>
      <c r="F1" s="16" t="s">
        <v>9</v>
      </c>
      <c r="G1" s="16" t="s">
        <v>10</v>
      </c>
      <c r="H1" s="16" t="s">
        <v>11</v>
      </c>
      <c r="I1" s="16" t="s">
        <v>12</v>
      </c>
      <c r="J1" s="16" t="s">
        <v>13</v>
      </c>
    </row>
    <row r="2" spans="1:10" x14ac:dyDescent="0.2">
      <c r="A2" s="16" t="s">
        <v>54</v>
      </c>
      <c r="B2" s="54">
        <v>357.33329999999995</v>
      </c>
      <c r="C2" s="54">
        <v>344.88729999999998</v>
      </c>
      <c r="D2" s="54">
        <v>333.96030000000002</v>
      </c>
      <c r="E2" s="54">
        <v>321.0145</v>
      </c>
      <c r="F2" s="54">
        <v>300.49329999999998</v>
      </c>
      <c r="G2" s="54">
        <v>291.97709999999995</v>
      </c>
      <c r="H2" s="54">
        <v>310.02870000000001</v>
      </c>
      <c r="I2" s="54">
        <v>280.47189999999995</v>
      </c>
      <c r="J2" s="54">
        <v>269.61349999999999</v>
      </c>
    </row>
    <row r="3" spans="1:10" ht="31.5" customHeight="1" x14ac:dyDescent="0.2">
      <c r="A3" s="17" t="s">
        <v>55</v>
      </c>
      <c r="B3" s="54">
        <v>328.57030000000003</v>
      </c>
      <c r="C3" s="54">
        <v>316.12430000000001</v>
      </c>
      <c r="D3" s="54">
        <v>305.19729999999998</v>
      </c>
      <c r="E3" s="54">
        <v>292.25150000000002</v>
      </c>
      <c r="F3" s="54">
        <v>271.4853</v>
      </c>
      <c r="G3" s="54">
        <v>262.96910000000003</v>
      </c>
      <c r="H3" s="54">
        <v>281.26570000000004</v>
      </c>
      <c r="I3" s="54">
        <v>251.4639</v>
      </c>
      <c r="J3" s="54">
        <v>240.60549999999998</v>
      </c>
    </row>
    <row r="4" spans="1:10" x14ac:dyDescent="0.2">
      <c r="A4" s="16" t="s">
        <v>56</v>
      </c>
      <c r="B4" s="54">
        <v>277.43745000000001</v>
      </c>
      <c r="C4" s="54">
        <v>269.30045000000001</v>
      </c>
      <c r="D4" s="54">
        <v>260.84415000000007</v>
      </c>
      <c r="E4" s="54">
        <v>250.89435000000006</v>
      </c>
      <c r="F4" s="54">
        <v>234.99115000000003</v>
      </c>
      <c r="G4" s="54">
        <v>228.60514999999998</v>
      </c>
      <c r="H4" s="54">
        <v>242.28355000000002</v>
      </c>
      <c r="I4" s="54">
        <v>213.69074999999998</v>
      </c>
      <c r="J4" s="54">
        <v>205.58465000000001</v>
      </c>
    </row>
    <row r="5" spans="1:10" ht="42.75" customHeight="1" x14ac:dyDescent="0.2">
      <c r="A5" s="16" t="s">
        <v>57</v>
      </c>
      <c r="B5" s="54">
        <v>276.43745000000001</v>
      </c>
      <c r="C5" s="54">
        <v>268.30045000000001</v>
      </c>
      <c r="D5" s="54">
        <v>258.84415000000007</v>
      </c>
      <c r="E5" s="54">
        <v>249.89435000000006</v>
      </c>
      <c r="F5" s="54">
        <v>232.99115000000003</v>
      </c>
      <c r="G5" s="54">
        <v>227.60514999999998</v>
      </c>
      <c r="H5" s="54">
        <v>241.28355000000002</v>
      </c>
      <c r="I5" s="54">
        <v>211.69074999999998</v>
      </c>
      <c r="J5" s="54">
        <v>204.58465000000001</v>
      </c>
    </row>
    <row r="6" spans="1:10" x14ac:dyDescent="0.2">
      <c r="A6" s="16" t="s">
        <v>58</v>
      </c>
      <c r="B6" s="54">
        <v>331.7353</v>
      </c>
      <c r="C6" s="54">
        <v>319.28930000000003</v>
      </c>
      <c r="D6" s="54">
        <v>308.3623</v>
      </c>
      <c r="E6" s="54">
        <v>295.41649999999998</v>
      </c>
      <c r="F6" s="54">
        <v>275.14030000000002</v>
      </c>
      <c r="G6" s="54">
        <v>266.6241</v>
      </c>
      <c r="H6" s="54">
        <v>284.4307</v>
      </c>
      <c r="I6" s="54">
        <v>255.1189</v>
      </c>
      <c r="J6" s="54">
        <v>244.26049999999998</v>
      </c>
    </row>
    <row r="7" spans="1:10" ht="20.25" customHeight="1" x14ac:dyDescent="0.2">
      <c r="A7" s="16" t="s">
        <v>59</v>
      </c>
      <c r="B7" s="54">
        <v>276.12029999999999</v>
      </c>
      <c r="C7" s="54">
        <v>263.67430000000002</v>
      </c>
      <c r="D7" s="54">
        <v>251.7473</v>
      </c>
      <c r="E7" s="54">
        <v>239.80149999999998</v>
      </c>
      <c r="F7" s="54">
        <v>218.28029999999998</v>
      </c>
      <c r="G7" s="54">
        <v>210.76409999999998</v>
      </c>
      <c r="H7" s="54">
        <v>228.81569999999999</v>
      </c>
      <c r="I7" s="54">
        <v>198.25889999999998</v>
      </c>
      <c r="J7" s="54">
        <v>188.40049999999999</v>
      </c>
    </row>
    <row r="8" spans="1:10" x14ac:dyDescent="0.2">
      <c r="A8" s="16" t="s">
        <v>60</v>
      </c>
      <c r="B8" s="54">
        <v>327.57030000000003</v>
      </c>
      <c r="C8" s="54">
        <v>315.12430000000001</v>
      </c>
      <c r="D8" s="54">
        <v>303.19729999999998</v>
      </c>
      <c r="E8" s="54">
        <v>291.25150000000002</v>
      </c>
      <c r="F8" s="54">
        <v>269.4853</v>
      </c>
      <c r="G8" s="54">
        <v>261.96910000000003</v>
      </c>
      <c r="H8" s="54">
        <v>280.26570000000004</v>
      </c>
      <c r="I8" s="54">
        <v>249.4639</v>
      </c>
      <c r="J8" s="54">
        <v>239.60549999999998</v>
      </c>
    </row>
    <row r="9" spans="1:10" ht="54" customHeight="1" x14ac:dyDescent="0.2">
      <c r="A9" s="16" t="s">
        <v>61</v>
      </c>
      <c r="B9" s="54">
        <v>309.00909999999999</v>
      </c>
      <c r="C9" s="54">
        <v>297.88610000000006</v>
      </c>
      <c r="D9" s="54">
        <v>287.03750000000002</v>
      </c>
      <c r="E9" s="54">
        <v>274.7679</v>
      </c>
      <c r="F9" s="54">
        <v>250.1695</v>
      </c>
      <c r="G9" s="54">
        <v>241.34010000000001</v>
      </c>
      <c r="H9" s="54">
        <v>264.17409999999995</v>
      </c>
      <c r="I9" s="54">
        <v>223.59190000000001</v>
      </c>
      <c r="J9" s="54">
        <v>213.27289999999999</v>
      </c>
    </row>
    <row r="10" spans="1:10" x14ac:dyDescent="0.2">
      <c r="A10" s="16" t="s">
        <v>62</v>
      </c>
      <c r="B10" s="54">
        <v>296.01499999999999</v>
      </c>
      <c r="C10" s="54">
        <v>285.46499999999997</v>
      </c>
      <c r="D10" s="54">
        <v>275.83499999999998</v>
      </c>
      <c r="E10" s="54">
        <v>264.23499999999996</v>
      </c>
      <c r="F10" s="54">
        <v>245.33500000000001</v>
      </c>
      <c r="G10" s="54">
        <v>232.83500000000001</v>
      </c>
      <c r="H10" s="54">
        <v>255.14500000000001</v>
      </c>
      <c r="I10" s="54">
        <v>214.73499999999999</v>
      </c>
      <c r="J10" s="54">
        <v>207.785</v>
      </c>
    </row>
    <row r="11" spans="1:10" ht="20.25" customHeight="1" x14ac:dyDescent="0.2">
      <c r="A11" s="16" t="s">
        <v>63</v>
      </c>
      <c r="B11" s="54">
        <v>169.11334000000002</v>
      </c>
      <c r="C11" s="54">
        <v>160.95333999999997</v>
      </c>
      <c r="D11" s="54">
        <v>150.84474</v>
      </c>
      <c r="E11" s="54">
        <v>145.13314000000003</v>
      </c>
      <c r="F11" s="54">
        <v>129.24930000000001</v>
      </c>
      <c r="G11" s="54">
        <v>122.94610000000002</v>
      </c>
      <c r="H11" s="54">
        <v>138.37054000000001</v>
      </c>
      <c r="I11" s="54">
        <v>107.17649999999999</v>
      </c>
      <c r="J11" s="54">
        <v>99.77170000000001</v>
      </c>
    </row>
    <row r="12" spans="1:10" x14ac:dyDescent="0.2">
      <c r="A12" s="16" t="s">
        <v>64</v>
      </c>
      <c r="B12" s="54">
        <v>168.11334000000002</v>
      </c>
      <c r="C12" s="54">
        <v>159.95333999999997</v>
      </c>
      <c r="D12" s="54">
        <v>150.84474</v>
      </c>
      <c r="E12" s="54">
        <v>144.13314000000003</v>
      </c>
      <c r="F12" s="54">
        <v>129.24930000000001</v>
      </c>
      <c r="G12" s="54">
        <v>121.94610000000002</v>
      </c>
      <c r="H12" s="54">
        <v>137.37054000000001</v>
      </c>
      <c r="I12" s="54">
        <v>107.17649999999999</v>
      </c>
      <c r="J12" s="54">
        <v>98.77170000000001</v>
      </c>
    </row>
    <row r="13" spans="1:10" ht="65.25" customHeight="1" x14ac:dyDescent="0.2">
      <c r="A13" s="16" t="s">
        <v>40</v>
      </c>
      <c r="B13" s="54">
        <v>157.74685999999997</v>
      </c>
      <c r="C13" s="54">
        <v>149.58685999999997</v>
      </c>
      <c r="D13" s="54">
        <v>140.47825999999998</v>
      </c>
      <c r="E13" s="54">
        <v>133.76666</v>
      </c>
      <c r="F13" s="54">
        <v>119.20310000000001</v>
      </c>
      <c r="G13" s="54">
        <v>111.8999</v>
      </c>
      <c r="H13" s="54">
        <v>127.00406</v>
      </c>
      <c r="I13" s="54">
        <v>97.130299999999991</v>
      </c>
      <c r="J13" s="54">
        <v>0</v>
      </c>
    </row>
    <row r="14" spans="1:10" x14ac:dyDescent="0.2">
      <c r="A14" s="16" t="s">
        <v>65</v>
      </c>
      <c r="B14" s="54">
        <v>157.74685999999997</v>
      </c>
      <c r="C14" s="54">
        <v>149.58685999999997</v>
      </c>
      <c r="D14" s="54">
        <v>140.47825999999998</v>
      </c>
      <c r="E14" s="54">
        <v>133.76666</v>
      </c>
      <c r="F14" s="54">
        <v>119.20310000000001</v>
      </c>
      <c r="G14" s="54">
        <v>111.8999</v>
      </c>
      <c r="H14" s="54">
        <v>127.00406</v>
      </c>
      <c r="I14" s="54">
        <v>97.130299999999991</v>
      </c>
      <c r="J14" s="54">
        <v>88.725500000000011</v>
      </c>
    </row>
    <row r="15" spans="1:10" ht="20.25" customHeight="1" x14ac:dyDescent="0.2">
      <c r="A15" s="16" t="s">
        <v>41</v>
      </c>
      <c r="B15" s="54">
        <v>309.00909999999999</v>
      </c>
      <c r="C15" s="54">
        <v>297.88610000000006</v>
      </c>
      <c r="D15" s="54">
        <v>287.03750000000002</v>
      </c>
      <c r="E15" s="54">
        <v>274.7679</v>
      </c>
      <c r="F15" s="54">
        <v>250.1695</v>
      </c>
      <c r="G15" s="54">
        <v>241.34010000000001</v>
      </c>
      <c r="H15" s="54">
        <v>264.17409999999995</v>
      </c>
      <c r="I15" s="54">
        <v>223.59190000000001</v>
      </c>
      <c r="J15" s="54">
        <v>213.27289999999999</v>
      </c>
    </row>
    <row r="16" spans="1:10" x14ac:dyDescent="0.2">
      <c r="A16" s="16" t="s">
        <v>66</v>
      </c>
      <c r="B16" s="54">
        <v>283.24969999999996</v>
      </c>
      <c r="C16" s="54">
        <v>273.10069999999996</v>
      </c>
      <c r="D16" s="54">
        <v>263.34949999999998</v>
      </c>
      <c r="E16" s="54">
        <v>253.39430000000002</v>
      </c>
      <c r="F16" s="54">
        <v>231.93349999999998</v>
      </c>
      <c r="G16" s="54">
        <v>225.70129999999997</v>
      </c>
      <c r="H16" s="54">
        <v>252.8639</v>
      </c>
      <c r="I16" s="54">
        <v>208.88149999999999</v>
      </c>
      <c r="J16" s="54">
        <v>201.42529999999999</v>
      </c>
    </row>
    <row r="17" spans="1:10" x14ac:dyDescent="0.2">
      <c r="A17" s="16" t="s">
        <v>67</v>
      </c>
      <c r="B17" s="54">
        <v>485.03709999999995</v>
      </c>
      <c r="C17" s="54">
        <v>473.91410000000002</v>
      </c>
      <c r="D17" s="54">
        <v>463.06549999999999</v>
      </c>
      <c r="E17" s="54">
        <v>450.79589999999996</v>
      </c>
      <c r="F17" s="54">
        <v>425.23749999999995</v>
      </c>
      <c r="G17" s="54">
        <v>0</v>
      </c>
      <c r="H17" s="54">
        <v>440.20209999999997</v>
      </c>
      <c r="I17" s="54">
        <v>398.65990000000005</v>
      </c>
      <c r="J17" s="54">
        <v>0</v>
      </c>
    </row>
    <row r="18" spans="1:10" x14ac:dyDescent="0.2">
      <c r="A18" s="16" t="s">
        <v>68</v>
      </c>
      <c r="B18" s="54">
        <v>334.6071</v>
      </c>
      <c r="C18" s="54">
        <v>323.48410000000001</v>
      </c>
      <c r="D18" s="54">
        <v>312.63550000000004</v>
      </c>
      <c r="E18" s="54">
        <v>300.36589999999995</v>
      </c>
      <c r="F18" s="54">
        <v>277.74749999999995</v>
      </c>
      <c r="G18" s="54">
        <v>0</v>
      </c>
      <c r="H18" s="54">
        <v>289.77209999999997</v>
      </c>
      <c r="I18" s="54">
        <v>251.16989999999998</v>
      </c>
      <c r="J18" s="54">
        <v>0</v>
      </c>
    </row>
    <row r="19" spans="1:10" ht="12.75" customHeight="1" x14ac:dyDescent="0.2">
      <c r="A19" s="16" t="s">
        <v>69</v>
      </c>
      <c r="B19" s="54">
        <v>325.76709999999997</v>
      </c>
      <c r="C19" s="54">
        <v>314.64410000000004</v>
      </c>
      <c r="D19" s="54">
        <v>303.7955</v>
      </c>
      <c r="E19" s="54">
        <v>291.52589999999998</v>
      </c>
      <c r="F19" s="54">
        <v>269.88749999999993</v>
      </c>
      <c r="G19" s="54">
        <v>260.05809999999997</v>
      </c>
      <c r="H19" s="54">
        <v>280.93209999999999</v>
      </c>
      <c r="I19" s="54">
        <v>263.64490000000001</v>
      </c>
      <c r="J19" s="54">
        <v>230.99090000000001</v>
      </c>
    </row>
    <row r="20" spans="1:10" x14ac:dyDescent="0.2">
      <c r="A20" s="16" t="s">
        <v>70</v>
      </c>
      <c r="B20" s="54">
        <v>283.24969999999996</v>
      </c>
      <c r="C20" s="54">
        <v>273.10069999999996</v>
      </c>
      <c r="D20" s="54">
        <v>263.34949999999998</v>
      </c>
      <c r="E20" s="54">
        <v>253.39430000000002</v>
      </c>
      <c r="F20" s="54">
        <v>231.93349999999998</v>
      </c>
      <c r="G20" s="54">
        <v>225.70129999999997</v>
      </c>
      <c r="H20" s="54">
        <v>252.8639</v>
      </c>
      <c r="I20" s="54">
        <v>208.88149999999999</v>
      </c>
      <c r="J20" s="54">
        <v>201.42529999999999</v>
      </c>
    </row>
    <row r="21" spans="1:10" ht="42.75" customHeight="1" x14ac:dyDescent="0.2">
      <c r="A21" s="16" t="s">
        <v>71</v>
      </c>
      <c r="B21" s="54">
        <v>207.07724999999999</v>
      </c>
      <c r="C21" s="54">
        <v>198.94025000000002</v>
      </c>
      <c r="D21" s="54">
        <v>189.48395000000005</v>
      </c>
      <c r="E21" s="54">
        <v>180.53415000000001</v>
      </c>
      <c r="F21" s="54">
        <v>164.30045000000001</v>
      </c>
      <c r="G21" s="54">
        <v>158.91444999999996</v>
      </c>
      <c r="H21" s="54">
        <v>171.92335000000003</v>
      </c>
      <c r="I21" s="54">
        <v>143.00004999999999</v>
      </c>
      <c r="J21" s="54">
        <v>135.89394999999999</v>
      </c>
    </row>
    <row r="22" spans="1:10" x14ac:dyDescent="0.2">
      <c r="A22" s="16" t="s">
        <v>72</v>
      </c>
      <c r="B22" s="54">
        <v>286.53370000000001</v>
      </c>
      <c r="C22" s="54">
        <v>276.38469999999995</v>
      </c>
      <c r="D22" s="54">
        <v>266.63350000000003</v>
      </c>
      <c r="E22" s="54">
        <v>256.67830000000004</v>
      </c>
      <c r="F22" s="54">
        <v>234.70750000000001</v>
      </c>
      <c r="G22" s="54">
        <v>228.47529999999998</v>
      </c>
      <c r="H22" s="54">
        <v>256.14790000000005</v>
      </c>
      <c r="I22" s="54">
        <v>211.65549999999999</v>
      </c>
      <c r="J22" s="54">
        <v>204.19929999999999</v>
      </c>
    </row>
    <row r="23" spans="1:10" ht="31.5" customHeight="1" x14ac:dyDescent="0.2">
      <c r="A23" s="16" t="s">
        <v>73</v>
      </c>
      <c r="B23" s="54">
        <v>239.23670000000001</v>
      </c>
      <c r="C23" s="54">
        <v>229.08770000000001</v>
      </c>
      <c r="D23" s="54">
        <v>219.33650000000006</v>
      </c>
      <c r="E23" s="54">
        <v>209.38130000000004</v>
      </c>
      <c r="F23" s="54">
        <v>188.68550000000002</v>
      </c>
      <c r="G23" s="54">
        <v>182.45329999999998</v>
      </c>
      <c r="H23" s="54">
        <v>208.85090000000002</v>
      </c>
      <c r="I23" s="54">
        <v>165.6335</v>
      </c>
      <c r="J23" s="54">
        <v>158.1773</v>
      </c>
    </row>
    <row r="24" spans="1:10" x14ac:dyDescent="0.2">
      <c r="A24" s="16" t="s">
        <v>74</v>
      </c>
      <c r="B24" s="54">
        <v>224.62240000000003</v>
      </c>
      <c r="C24" s="54">
        <v>218.64840000000001</v>
      </c>
      <c r="D24" s="54">
        <v>213.39540000000002</v>
      </c>
      <c r="E24" s="54">
        <v>208.84280000000001</v>
      </c>
      <c r="F24" s="54">
        <v>201.85939999999999</v>
      </c>
      <c r="G24" s="54">
        <v>194.67</v>
      </c>
      <c r="H24" s="54">
        <v>213.05549999999999</v>
      </c>
      <c r="I24" s="54">
        <v>187.6969</v>
      </c>
      <c r="J24" s="54">
        <v>175.92400000000001</v>
      </c>
    </row>
    <row r="25" spans="1:10" ht="20.25" customHeight="1" x14ac:dyDescent="0.2">
      <c r="A25" s="16" t="s">
        <v>75</v>
      </c>
      <c r="B25" s="54">
        <v>283.24969999999996</v>
      </c>
      <c r="C25" s="54">
        <v>273.10069999999996</v>
      </c>
      <c r="D25" s="54">
        <v>263.34949999999998</v>
      </c>
      <c r="E25" s="54">
        <v>253.39430000000002</v>
      </c>
      <c r="F25" s="54">
        <v>231.93349999999998</v>
      </c>
      <c r="G25" s="54">
        <v>225.70129999999997</v>
      </c>
      <c r="H25" s="54">
        <v>252.8639</v>
      </c>
      <c r="I25" s="54">
        <v>208.88149999999999</v>
      </c>
      <c r="J25" s="54">
        <v>201.42529999999999</v>
      </c>
    </row>
    <row r="26" spans="1:10" x14ac:dyDescent="0.2">
      <c r="A26" s="16" t="s">
        <v>76</v>
      </c>
      <c r="B26" s="54">
        <v>156.74685999999997</v>
      </c>
      <c r="C26" s="54">
        <v>148.58685999999997</v>
      </c>
      <c r="D26" s="54">
        <v>138.47825999999998</v>
      </c>
      <c r="E26" s="54">
        <v>132.76666</v>
      </c>
      <c r="F26" s="54">
        <v>117.20310000000001</v>
      </c>
      <c r="G26" s="54">
        <v>110.8999</v>
      </c>
      <c r="H26" s="54">
        <v>126.00406</v>
      </c>
      <c r="I26" s="54">
        <v>95.130299999999991</v>
      </c>
      <c r="J26" s="54">
        <v>87.725500000000011</v>
      </c>
    </row>
    <row r="27" spans="1:10" ht="12.75" customHeight="1" x14ac:dyDescent="0.2">
      <c r="A27" s="16" t="s">
        <v>42</v>
      </c>
      <c r="B27" s="54">
        <v>155.74685999999997</v>
      </c>
      <c r="C27" s="54">
        <v>147.58685999999997</v>
      </c>
      <c r="D27" s="54">
        <v>138.47825999999998</v>
      </c>
      <c r="E27" s="54">
        <v>131.76666</v>
      </c>
      <c r="F27" s="54">
        <v>117.20310000000001</v>
      </c>
      <c r="G27" s="54">
        <v>109.8999</v>
      </c>
      <c r="H27" s="54">
        <v>125.00406</v>
      </c>
      <c r="I27" s="54">
        <v>95.130299999999991</v>
      </c>
      <c r="J27" s="54">
        <v>86.725500000000011</v>
      </c>
    </row>
    <row r="28" spans="1:10" x14ac:dyDescent="0.2">
      <c r="A28" s="16" t="s">
        <v>77</v>
      </c>
      <c r="B28" s="54">
        <v>125.1756</v>
      </c>
      <c r="C28" s="54">
        <v>118.04759999999997</v>
      </c>
      <c r="D28" s="54">
        <v>109.32569999999998</v>
      </c>
      <c r="E28" s="54">
        <v>104.91029999999999</v>
      </c>
      <c r="F28" s="54">
        <v>93.456000000000003</v>
      </c>
      <c r="G28" s="54">
        <v>87.545700000000011</v>
      </c>
      <c r="H28" s="54">
        <v>99.890999999999991</v>
      </c>
      <c r="I28" s="54">
        <v>74.378700000000009</v>
      </c>
      <c r="J28" s="54">
        <v>71.072099999999992</v>
      </c>
    </row>
    <row r="30" spans="1:10" x14ac:dyDescent="0.2">
      <c r="B30" s="16"/>
    </row>
    <row r="31" spans="1:10" ht="31.5" customHeight="1" x14ac:dyDescent="0.2">
      <c r="A31" s="16" t="s">
        <v>78</v>
      </c>
      <c r="B31" s="54">
        <v>31.5</v>
      </c>
    </row>
    <row r="33" ht="20.25" customHeight="1" x14ac:dyDescent="0.2"/>
    <row r="35" ht="31.5" customHeight="1" x14ac:dyDescent="0.2"/>
    <row r="37" ht="20.25" customHeight="1" x14ac:dyDescent="0.2"/>
    <row r="39" ht="31.5" customHeight="1" x14ac:dyDescent="0.2"/>
    <row r="41" ht="12.75" customHeight="1" x14ac:dyDescent="0.2"/>
    <row r="43" ht="20.25" customHeight="1" x14ac:dyDescent="0.2"/>
    <row r="45" ht="31.5" customHeight="1" x14ac:dyDescent="0.2"/>
    <row r="47" ht="31.5" customHeight="1" x14ac:dyDescent="0.2"/>
    <row r="49" ht="42.75" customHeight="1" x14ac:dyDescent="0.2"/>
    <row r="51" ht="31.5" customHeight="1" x14ac:dyDescent="0.2"/>
  </sheetData>
  <sheetProtection algorithmName="SHA-512" hashValue="N1UMqTm+EKdaLlgRNwBe/bYnr0fyOH3RnNHrBZNK0NWuTEUv1tEtZ+ZAu9UVVqPrkIyqIy7LedI+PuEommeorQ==" saltValue="OT+LqkXSRip84UQG0X3We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F Q y W 4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G F Q y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h U M l s o i k e 4 D g A A A B E A A A A T A B w A R m 9 y b X V s Y X M v U 2 V j d G l v b j E u b S C i G A A o o B Q A A A A A A A A A A A A A A A A A A A A A A A A A A A A r T k 0 u y c z P U w i G 0 I b W A F B L A Q I t A B Q A A g A I A B h U M l u G V K h z p A A A A P Y A A A A S A A A A A A A A A A A A A A A A A A A A A A B D b 2 5 m a W c v U G F j a 2 F n Z S 5 4 b W x Q S w E C L Q A U A A I A C A A Y V D J b D 8 r p q 6 Q A A A D p A A A A E w A A A A A A A A A A A A A A A A D w A A A A W 0 N v b n R l b n R f V H l w Z X N d L n h t b F B L A Q I t A B Q A A g A I A B h U M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+ f n 0 Y h A D N T 5 T z N b B 2 F o N Z A A A A A A I A A A A A A A N m A A D A A A A A E A A A A N 7 h H p p Q x M j Z M 3 7 3 o r j c 5 v E A A A A A B I A A A K A A A A A Q A A A A h v M e e N Y u O u j 9 m l F 0 P G q S 8 1 A A A A B 9 X y X a + u v k j Y a m i P Y V n v W Q J U N L y b P d D S t T z + p u Z 1 o D R Q J h c Q q u + Y v 6 q J 3 E m e d G v 6 i e + e m i Q K k J k H t 1 j t O R m F H G E Y / Q A 8 Z 6 p X z 0 N n / a V z N p O h Q A A A B O M l w n a H j A g k Q L u G x r h R W O K D s m S w = = < / D a t a M a s h u p > 
</file>

<file path=customXml/itemProps1.xml><?xml version="1.0" encoding="utf-8"?>
<ds:datastoreItem xmlns:ds="http://schemas.openxmlformats.org/officeDocument/2006/customXml" ds:itemID="{5BF8D863-7BD3-40B7-A52B-9DFD8A8638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ICC Grouping</vt:lpstr>
      <vt:lpstr>Rates</vt:lpstr>
    </vt:vector>
  </TitlesOfParts>
  <Company>City of Spokane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testsetup</dc:creator>
  <cp:lastModifiedBy>Shields, Sean</cp:lastModifiedBy>
  <cp:lastPrinted>2025-02-28T19:01:59Z</cp:lastPrinted>
  <dcterms:created xsi:type="dcterms:W3CDTF">2009-12-16T00:38:17Z</dcterms:created>
  <dcterms:modified xsi:type="dcterms:W3CDTF">2026-05-18T20:39:56Z</dcterms:modified>
</cp:coreProperties>
</file>