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robinson\Desktop\pdfs\"/>
    </mc:Choice>
  </mc:AlternateContent>
  <xr:revisionPtr revIDLastSave="0" documentId="13_ncr:1_{F8BBCDD7-FC2C-4871-8550-CAF5F138B4CC}" xr6:coauthVersionLast="47" xr6:coauthVersionMax="47" xr10:uidLastSave="{00000000-0000-0000-0000-000000000000}"/>
  <bookViews>
    <workbookView xWindow="-120" yWindow="-120" windowWidth="38640" windowHeight="21240" tabRatio="874" xr2:uid="{343622B6-7187-49B6-9026-9305CAF138C6}"/>
  </bookViews>
  <sheets>
    <sheet name="Tracker-Info" sheetId="9" r:id="rId1"/>
    <sheet name="GHG-Overview" sheetId="11" r:id="rId2"/>
    <sheet name="Community-Emissions-Graph" sheetId="5" r:id="rId3"/>
    <sheet name="Community-Emissions-Data" sheetId="3" r:id="rId4"/>
    <sheet name="Government-Emissions-Graph" sheetId="14" r:id="rId5"/>
    <sheet name="Government-Emissions-Data" sheetId="13" r:id="rId6"/>
    <sheet name="Forecast-Overview" sheetId="15" r:id="rId7"/>
    <sheet name="Emissions-Forecast-Graph" sheetId="16" r:id="rId8"/>
    <sheet name="Emissions-Forecast-Data" sheetId="17" r:id="rId9"/>
  </sheets>
  <definedNames>
    <definedName name="_xlnm.Print_Area" localSheetId="2">'Community-Emissions-Graph'!$A$1:$K$57</definedName>
    <definedName name="_xlnm.Print_Area" localSheetId="8">'Emissions-Forecast-Data'!$A$1:$AM$47</definedName>
    <definedName name="_xlnm.Print_Area" localSheetId="6">'Forecast-Overview'!$A$1:$I$75</definedName>
    <definedName name="_xlnm.Print_Area" localSheetId="1">'GHG-Overview'!$A$1:$I$150</definedName>
    <definedName name="_xlnm.Print_Area" localSheetId="4">'Government-Emissions-Graph'!$A$1:$K$57</definedName>
    <definedName name="_xlnm.Print_Area" localSheetId="0">'Tracker-Info'!$A$1:$I$150</definedName>
  </definedNames>
  <calcPr calcId="191029"/>
  <pivotCaches>
    <pivotCache cacheId="0" r:id="rId10"/>
    <pivotCache cacheId="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8" i="16" l="1"/>
  <c r="I55" i="16" s="1"/>
  <c r="H78" i="16"/>
  <c r="H55" i="16" s="1"/>
  <c r="J78" i="16"/>
  <c r="G78" i="16"/>
  <c r="J77" i="16"/>
  <c r="I77" i="16"/>
  <c r="H77" i="16"/>
  <c r="G77" i="16"/>
  <c r="J75" i="16"/>
  <c r="K75" i="16" s="1"/>
  <c r="I75" i="16"/>
  <c r="I52" i="16" s="1"/>
  <c r="H75" i="16"/>
  <c r="H52" i="16" s="1"/>
  <c r="G75" i="16"/>
  <c r="G52" i="16" s="1"/>
  <c r="K74" i="16"/>
  <c r="J74" i="16"/>
  <c r="I74" i="16"/>
  <c r="H74" i="16"/>
  <c r="G74" i="16"/>
  <c r="J73" i="16"/>
  <c r="K73" i="16" s="1"/>
  <c r="I73" i="16"/>
  <c r="H73" i="16"/>
  <c r="G73" i="16"/>
  <c r="J72" i="16"/>
  <c r="K72" i="16" s="1"/>
  <c r="I72" i="16"/>
  <c r="H72" i="16"/>
  <c r="G72" i="16"/>
  <c r="J71" i="16"/>
  <c r="K71" i="16" s="1"/>
  <c r="I71" i="16"/>
  <c r="H71" i="16"/>
  <c r="G71" i="16"/>
  <c r="J70" i="16"/>
  <c r="K70" i="16" s="1"/>
  <c r="I70" i="16"/>
  <c r="H70" i="16"/>
  <c r="H49" i="16" s="1"/>
  <c r="G70" i="16"/>
  <c r="G49" i="16" s="1"/>
  <c r="J69" i="16"/>
  <c r="K69" i="16" s="1"/>
  <c r="I69" i="16"/>
  <c r="H69" i="16"/>
  <c r="G69" i="16"/>
  <c r="J68" i="16"/>
  <c r="K68" i="16" s="1"/>
  <c r="I68" i="16"/>
  <c r="H68" i="16"/>
  <c r="G68" i="16"/>
  <c r="J67" i="16"/>
  <c r="K67" i="16" s="1"/>
  <c r="I67" i="16"/>
  <c r="I48" i="16" s="1"/>
  <c r="H67" i="16"/>
  <c r="H48" i="16" s="1"/>
  <c r="G67" i="16"/>
  <c r="G48" i="16" s="1"/>
  <c r="K66" i="16"/>
  <c r="J66" i="16"/>
  <c r="I66" i="16"/>
  <c r="H66" i="16"/>
  <c r="G66" i="16"/>
  <c r="J55" i="16"/>
  <c r="G55" i="16"/>
  <c r="J54" i="16"/>
  <c r="J33" i="16" s="1"/>
  <c r="I54" i="16"/>
  <c r="J32" i="16" s="1"/>
  <c r="H54" i="16"/>
  <c r="J31" i="16" s="1"/>
  <c r="G54" i="16"/>
  <c r="J52" i="16"/>
  <c r="J51" i="16"/>
  <c r="I51" i="16"/>
  <c r="H51" i="16"/>
  <c r="G51" i="16"/>
  <c r="J50" i="16"/>
  <c r="I50" i="16"/>
  <c r="H50" i="16"/>
  <c r="G50" i="16"/>
  <c r="J49" i="16"/>
  <c r="I49" i="16"/>
  <c r="J38" i="16"/>
  <c r="I38" i="16"/>
  <c r="H38" i="16"/>
  <c r="G38" i="16"/>
  <c r="J37" i="16"/>
  <c r="I37" i="16"/>
  <c r="I36" i="16" s="1"/>
  <c r="H37" i="16"/>
  <c r="H36" i="16" s="1"/>
  <c r="G37" i="16"/>
  <c r="G36" i="16" s="1"/>
  <c r="J36" i="16"/>
  <c r="N22" i="16"/>
  <c r="N18" i="16"/>
  <c r="N12" i="16"/>
  <c r="N8" i="16"/>
  <c r="G31" i="16" l="1"/>
  <c r="J30" i="16"/>
  <c r="J29" i="16"/>
  <c r="H31" i="16"/>
  <c r="H30" i="16" s="1"/>
  <c r="I31" i="16"/>
  <c r="H32" i="16"/>
  <c r="I32" i="16"/>
  <c r="I30" i="16" s="1"/>
  <c r="I33" i="16"/>
  <c r="J48" i="16"/>
  <c r="K48" i="16" s="1"/>
  <c r="I29" i="16" l="1"/>
  <c r="K51" i="16"/>
  <c r="K50" i="16"/>
  <c r="K52" i="16"/>
  <c r="H29" i="16"/>
  <c r="K49" i="16"/>
  <c r="H50" i="14"/>
  <c r="G50" i="14"/>
  <c r="F50" i="14"/>
  <c r="E50" i="14"/>
  <c r="F55" i="5"/>
  <c r="G55" i="5"/>
  <c r="H55" i="5"/>
  <c r="E55" i="5"/>
  <c r="H48" i="14"/>
  <c r="G48" i="14"/>
  <c r="F48" i="14"/>
  <c r="E48" i="14"/>
  <c r="F53" i="5"/>
  <c r="G53" i="5"/>
  <c r="H53" i="5"/>
  <c r="E53" i="5"/>
</calcChain>
</file>

<file path=xl/sharedStrings.xml><?xml version="1.0" encoding="utf-8"?>
<sst xmlns="http://schemas.openxmlformats.org/spreadsheetml/2006/main" count="622" uniqueCount="128">
  <si>
    <t>Residential</t>
  </si>
  <si>
    <t>Natural Gas</t>
  </si>
  <si>
    <t>Commercial</t>
  </si>
  <si>
    <t>Transportation</t>
  </si>
  <si>
    <t>Rail</t>
  </si>
  <si>
    <t>Aviation</t>
  </si>
  <si>
    <t>Off-road</t>
  </si>
  <si>
    <t>Year</t>
  </si>
  <si>
    <t>Electricity</t>
  </si>
  <si>
    <t>Population</t>
  </si>
  <si>
    <t>Solid Waste</t>
  </si>
  <si>
    <t>Sector</t>
  </si>
  <si>
    <t>Sub-Sector</t>
  </si>
  <si>
    <t>Energy</t>
  </si>
  <si>
    <t>Industrial</t>
  </si>
  <si>
    <t>Distribution Losses</t>
  </si>
  <si>
    <t>Other Fuels</t>
  </si>
  <si>
    <t>On-road vehicles</t>
  </si>
  <si>
    <t>Other</t>
  </si>
  <si>
    <t>Combustion of Solid Waste</t>
  </si>
  <si>
    <t>Composting</t>
  </si>
  <si>
    <t>NSLF</t>
  </si>
  <si>
    <t>HFCs</t>
  </si>
  <si>
    <t xml:space="preserve">Wastewater </t>
  </si>
  <si>
    <t>Flaring of Digester Gas</t>
  </si>
  <si>
    <t>Combustion of Digester Gas</t>
  </si>
  <si>
    <t>Process N2O - WW Treatment</t>
  </si>
  <si>
    <t>Process N2O - Effluent</t>
  </si>
  <si>
    <t>Sub-Sector Type</t>
  </si>
  <si>
    <t>Community Greenhouse Gas Emissions (MT CO₂e)</t>
  </si>
  <si>
    <t>Total Emissions</t>
  </si>
  <si>
    <t>City of Spokane - Greenhouse Gas Inventory History</t>
  </si>
  <si>
    <t>Refrigerants</t>
  </si>
  <si>
    <t>MT CO₂e per Capita</t>
  </si>
  <si>
    <t>2019 Greenhouse Gas Inventory Report (PDF 4.7 MB)</t>
  </si>
  <si>
    <t>2016 Greenhouse Gas Inventory Report (PDF 2.4 MB)</t>
  </si>
  <si>
    <t>2021 Sustainability Action Plan (PDF 6.8 MB)</t>
  </si>
  <si>
    <t>2022 Environmental Highlights (PDF 3.7 MB)</t>
  </si>
  <si>
    <t>[1] SMC 15.05.060.A: Climate Action Progress Reports</t>
  </si>
  <si>
    <t>[2] City Council Makes a Commitment to Sustainability published May 29, 2020.</t>
  </si>
  <si>
    <t>[3] Global Common Reporting Framework reporting frequency requirements found on page 6</t>
  </si>
  <si>
    <t>[4] SMC 15.05.020: Greenhouse Gas Emissions Reduction Goals</t>
  </si>
  <si>
    <t>Solid Waste Operations</t>
  </si>
  <si>
    <t>Grid Electricity</t>
  </si>
  <si>
    <t>Vehicles &amp; Equipment</t>
  </si>
  <si>
    <t>Fleet Vehicles</t>
  </si>
  <si>
    <t>Off-Road Vehicles</t>
  </si>
  <si>
    <t>Wastewater Operations</t>
  </si>
  <si>
    <t>Flaring Digester Gas</t>
  </si>
  <si>
    <t>Combustion Digester Gas</t>
  </si>
  <si>
    <t>Water Systems</t>
  </si>
  <si>
    <t>Streetlights &amp; Traffic Signals</t>
  </si>
  <si>
    <t>Buildings &amp; Facilities</t>
  </si>
  <si>
    <t>Kerosene</t>
  </si>
  <si>
    <t>Employee Commute</t>
  </si>
  <si>
    <t>Business Travel - Car</t>
  </si>
  <si>
    <t>Business Travel - Air</t>
  </si>
  <si>
    <t>Greenhouse Gas Emissions (MT CO₂e)</t>
  </si>
  <si>
    <t>GHG Emissions (MT CO₂e)</t>
  </si>
  <si>
    <t>Northside Landfill</t>
  </si>
  <si>
    <t>Southside Landfill</t>
  </si>
  <si>
    <t>Environmental Programs’ website: GreenSpokane.org</t>
  </si>
  <si>
    <t>Environmental Programs’ team email: EnvPrograms@spokanecity.org</t>
  </si>
  <si>
    <t>Total Degree Days (Base 65°F)</t>
  </si>
  <si>
    <t>MT CO₂e per Degree Day</t>
  </si>
  <si>
    <t>ENERGY STAR Portfolio ManagerDegree Days Calculator</t>
  </si>
  <si>
    <t>OFM Population Data:</t>
  </si>
  <si>
    <t>Energy Star Degree Day Data:</t>
  </si>
  <si>
    <t>OFM April 1 intercensal estimates of population 2010-2020</t>
  </si>
  <si>
    <t>What is a degree day?</t>
  </si>
  <si>
    <t>Degree days are measures of how cold or warm a location is. A degree day compares the mean (the average of the high and low) outdoor temperatures recorded for a location to a standard temperature, usually 65° Fahrenheit (F) in the United States. The more extreme the outside temperature, the higher the number of degree days. A high number of degree days generally results in higher energy use for space heating or cooling.</t>
  </si>
  <si>
    <t>Local Government Operations Greenhouse Gas Emissions (MT CO₂e)</t>
  </si>
  <si>
    <t>Waste-to-Energy</t>
  </si>
  <si>
    <t>[5] RCW 70A.45.020: Greenhouse gas emissions reductions—Reporting requirements. (wa.gov)</t>
  </si>
  <si>
    <t>[6] 2021 Sustainability Action Plan Implementation Strategies (IS) 1.1, 1.2, 1.3, 7.1, and 11.1</t>
  </si>
  <si>
    <t>[7] RCW 36.70A.020: Planning goals. (wa.gov)</t>
  </si>
  <si>
    <t>[8] GHG Local Government Operations (LGO) Protocol | ICLEI</t>
  </si>
  <si>
    <t>[9] GHG Protocol for Cities | GHG Protocol</t>
  </si>
  <si>
    <t>[10] Environmental Programs - City of Spokane, Washington (greenspokane.org)</t>
  </si>
  <si>
    <t>[11] SMC 15.05.020: Greenhouse Gas Emissions Reduction Goals</t>
  </si>
  <si>
    <t>Emissions Forecast Summaries</t>
  </si>
  <si>
    <t>Business-As-Usual Forecast</t>
  </si>
  <si>
    <t>2016 Baseline</t>
  </si>
  <si>
    <t>Adjusted Business-As-Usual Forecast</t>
  </si>
  <si>
    <t>By 2050:</t>
  </si>
  <si>
    <t>Under a no-action future, compared to the City's 2016 baseline, emissions are expected to change by…</t>
  </si>
  <si>
    <t>When accounting for the impact of state and federal policy, compared to the 2016 baseline, emissions are expected to change by…</t>
  </si>
  <si>
    <t>Most Recent Inventory (2019)</t>
  </si>
  <si>
    <t>Emissions Gap</t>
  </si>
  <si>
    <t>City Targets</t>
  </si>
  <si>
    <t>Under a no-action future, compared to the City's most recent GHG inventory (2019), emissions are expected to change by…</t>
  </si>
  <si>
    <t>When accounting for the impact of state and federal policy, compared the City's 2019 inventory, emissions are expected to change by…</t>
  </si>
  <si>
    <t>Emissions Source</t>
  </si>
  <si>
    <t>Excess Emissions</t>
  </si>
  <si>
    <t>Remaining Emissions</t>
  </si>
  <si>
    <t>2030 Target</t>
  </si>
  <si>
    <t>2040 Target</t>
  </si>
  <si>
    <t>2050 Target</t>
  </si>
  <si>
    <t>Address through City Actions</t>
  </si>
  <si>
    <t>Projected State &amp; Federal Reductions</t>
  </si>
  <si>
    <t>% of 2050 emissions</t>
  </si>
  <si>
    <t>Building Energy</t>
  </si>
  <si>
    <t>Vehicles</t>
  </si>
  <si>
    <t>Wastewater</t>
  </si>
  <si>
    <t>Emissions Sub-Source</t>
  </si>
  <si>
    <t>Emissions Forecast Data</t>
  </si>
  <si>
    <t>Emissions Forecast Wedge Analysis</t>
  </si>
  <si>
    <t>Inventory Years</t>
  </si>
  <si>
    <t>Future Emissions</t>
  </si>
  <si>
    <t>Scenario</t>
  </si>
  <si>
    <t>Source</t>
  </si>
  <si>
    <t>BAU</t>
  </si>
  <si>
    <t>No action future</t>
  </si>
  <si>
    <t>ABAU</t>
  </si>
  <si>
    <t>WA Energy Code (SB 5854)</t>
  </si>
  <si>
    <t>WA Clean Buildings Act</t>
  </si>
  <si>
    <t>WA Clean Energy Transformation Act</t>
  </si>
  <si>
    <t>Fuel Economy Standards (CAFE)</t>
  </si>
  <si>
    <t xml:space="preserve">WA Internal Combustion Engine Ban (SB 5974) </t>
  </si>
  <si>
    <t>WA Clean Fuel Standards</t>
  </si>
  <si>
    <t>WA HFC Policies</t>
  </si>
  <si>
    <t>Remaining</t>
  </si>
  <si>
    <t>Target</t>
  </si>
  <si>
    <t>N/A</t>
  </si>
  <si>
    <t>White Space</t>
  </si>
  <si>
    <t>On-Road</t>
  </si>
  <si>
    <t>Off-Road</t>
  </si>
  <si>
    <t>Address through Additional Actions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</si>
</sst>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* #,##0.00000_);_(* \(#,##0.00000\);_(* &quot;-&quot;??_);_(@_)"/>
  </numFmts>
  <fonts count="35">
    <font>
      <sz val="11"/>
      <color theme="1"/>
      <name val="Inter"/>
      <family val="2"/>
      <scheme val="minor"/>
    </font>
    <font>
      <sz val="11"/>
      <color theme="1"/>
      <name val="Inter"/>
      <family val="2"/>
      <scheme val="minor"/>
    </font>
    <font>
      <b/>
      <sz val="16"/>
      <color theme="0"/>
      <name val="Inter"/>
      <family val="2"/>
      <scheme val="minor"/>
    </font>
    <font>
      <sz val="11"/>
      <color theme="0"/>
      <name val="Inter"/>
      <scheme val="minor"/>
    </font>
    <font>
      <b/>
      <sz val="11"/>
      <color theme="0"/>
      <name val="Inter"/>
      <scheme val="minor"/>
    </font>
    <font>
      <sz val="28"/>
      <color theme="1"/>
      <name val="Inter ExtraBold"/>
      <scheme val="major"/>
    </font>
    <font>
      <sz val="24"/>
      <color theme="1"/>
      <name val="Inter ExtraBold"/>
      <scheme val="major"/>
    </font>
    <font>
      <sz val="12"/>
      <color theme="1"/>
      <name val="Inter ExtraBold"/>
      <scheme val="major"/>
    </font>
    <font>
      <sz val="12"/>
      <color theme="1"/>
      <name val="Inter"/>
      <family val="2"/>
      <scheme val="minor"/>
    </font>
    <font>
      <u/>
      <sz val="11"/>
      <color theme="10"/>
      <name val="Inter"/>
      <family val="2"/>
      <scheme val="minor"/>
    </font>
    <font>
      <b/>
      <sz val="16"/>
      <color rgb="FF000066"/>
      <name val="Inter"/>
      <scheme val="minor"/>
    </font>
    <font>
      <b/>
      <sz val="11"/>
      <color rgb="FF3F3F3F"/>
      <name val="Inter"/>
      <family val="2"/>
      <scheme val="minor"/>
    </font>
    <font>
      <sz val="11"/>
      <name val="Inter ExtraBold"/>
      <family val="2"/>
      <scheme val="major"/>
    </font>
    <font>
      <b/>
      <sz val="36"/>
      <color theme="0"/>
      <name val="Inter ExtraBold"/>
      <family val="2"/>
      <scheme val="major"/>
    </font>
    <font>
      <u/>
      <sz val="11"/>
      <color theme="10"/>
      <name val="Inter ExtraBold"/>
      <family val="2"/>
      <scheme val="major"/>
    </font>
    <font>
      <i/>
      <u/>
      <sz val="11"/>
      <color theme="0"/>
      <name val="Inter ExtraBold"/>
      <family val="2"/>
      <scheme val="major"/>
    </font>
    <font>
      <sz val="11"/>
      <color theme="0"/>
      <name val="Inter ExtraBold"/>
      <family val="2"/>
      <scheme val="major"/>
    </font>
    <font>
      <sz val="10"/>
      <name val="Inter ExtraBold"/>
      <family val="2"/>
      <scheme val="major"/>
    </font>
    <font>
      <b/>
      <sz val="10"/>
      <name val="Inter ExtraBold"/>
      <family val="2"/>
      <scheme val="major"/>
    </font>
    <font>
      <b/>
      <sz val="14"/>
      <color theme="4"/>
      <name val="Inter ExtraBold"/>
      <scheme val="major"/>
    </font>
    <font>
      <b/>
      <sz val="11"/>
      <name val="Inter ExtraBold"/>
      <family val="2"/>
      <scheme val="major"/>
    </font>
    <font>
      <sz val="10"/>
      <color theme="4" tint="0.79998168889431442"/>
      <name val="Inter ExtraBold"/>
      <family val="2"/>
      <scheme val="major"/>
    </font>
    <font>
      <sz val="10"/>
      <color theme="1"/>
      <name val="Calibri Light"/>
      <family val="2"/>
    </font>
    <font>
      <sz val="11"/>
      <color theme="7"/>
      <name val="Courier New"/>
      <family val="3"/>
    </font>
    <font>
      <b/>
      <sz val="10"/>
      <color theme="1"/>
      <name val="Inter ExtraBold"/>
      <family val="2"/>
      <scheme val="major"/>
    </font>
    <font>
      <sz val="10"/>
      <color theme="0" tint="-0.499984740745262"/>
      <name val="Inter ExtraBold"/>
      <family val="2"/>
      <scheme val="major"/>
    </font>
    <font>
      <i/>
      <sz val="10"/>
      <color theme="2"/>
      <name val="Inter ExtraBold"/>
      <family val="2"/>
      <scheme val="major"/>
    </font>
    <font>
      <b/>
      <i/>
      <sz val="10"/>
      <color theme="0" tint="-0.499984740745262"/>
      <name val="Inter ExtraBold"/>
      <family val="2"/>
      <scheme val="major"/>
    </font>
    <font>
      <sz val="10"/>
      <name val="Calibri Light"/>
      <family val="2"/>
    </font>
    <font>
      <sz val="10"/>
      <name val="Inter"/>
      <family val="2"/>
      <scheme val="minor"/>
    </font>
    <font>
      <b/>
      <sz val="16"/>
      <color theme="0"/>
      <name val="Inter ExtraBold"/>
      <family val="2"/>
      <scheme val="major"/>
    </font>
    <font>
      <sz val="10"/>
      <color theme="0"/>
      <name val="Inter ExtraBold"/>
      <family val="2"/>
      <scheme val="major"/>
    </font>
    <font>
      <sz val="11"/>
      <name val="Inter"/>
      <family val="2"/>
      <scheme val="minor"/>
    </font>
    <font>
      <i/>
      <sz val="10"/>
      <name val="Inter ExtraBold"/>
      <scheme val="major"/>
    </font>
    <font>
      <b/>
      <sz val="32"/>
      <color theme="0"/>
      <name val="Inter ExtraBold"/>
      <family val="2"/>
      <scheme val="maj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theme="4" tint="0.79998168889431442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0.59999389629810485"/>
        <bgColor theme="4" tint="-0.24994659260841701"/>
      </patternFill>
    </fill>
    <fill>
      <patternFill patternType="solid">
        <fgColor theme="2"/>
        <bgColor theme="4" tint="-0.24994659260841701"/>
      </patternFill>
    </fill>
    <fill>
      <patternFill patternType="solid">
        <fgColor theme="2" tint="-0.249977111117893"/>
        <bgColor theme="4" tint="-0.24994659260841701"/>
      </patternFill>
    </fill>
    <fill>
      <patternFill patternType="solid">
        <fgColor theme="5" tint="0.39997558519241921"/>
        <bgColor theme="4" tint="-0.24994659260841701"/>
      </patternFill>
    </fill>
    <fill>
      <patternFill patternType="solid">
        <fgColor theme="5" tint="-0.249977111117893"/>
        <bgColor theme="4" tint="-0.24994659260841701"/>
      </patternFill>
    </fill>
    <fill>
      <patternFill patternType="solid">
        <fgColor theme="5" tint="-0.499984740745262"/>
        <bgColor theme="4" tint="-0.24994659260841701"/>
      </patternFill>
    </fill>
    <fill>
      <patternFill patternType="solid">
        <fgColor theme="6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theme="1"/>
      </patternFill>
    </fill>
    <fill>
      <patternFill patternType="solid">
        <fgColor theme="6" tint="0.79998168889431442"/>
        <bgColor theme="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4506668294322"/>
        <bgColor indexed="64"/>
      </patternFill>
    </fill>
  </fills>
  <borders count="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Dashed">
        <color theme="4" tint="-0.24994659260841701"/>
      </left>
      <right style="mediumDashed">
        <color theme="4" tint="-0.24994659260841701"/>
      </right>
      <top style="mediumDashed">
        <color theme="4" tint="-0.24994659260841701"/>
      </top>
      <bottom style="mediumDashed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Dashed">
        <color theme="4" tint="-0.24994659260841701"/>
      </left>
      <right style="mediumDashed">
        <color theme="4" tint="-0.24994659260841701"/>
      </right>
      <top style="mediumDashed">
        <color theme="4" tint="-0.24994659260841701"/>
      </top>
      <bottom/>
      <diagonal/>
    </border>
    <border>
      <left style="mediumDashed">
        <color theme="4" tint="-0.24994659260841701"/>
      </left>
      <right style="mediumDashed">
        <color theme="4" tint="-0.24994659260841701"/>
      </right>
      <top/>
      <bottom/>
      <diagonal/>
    </border>
    <border>
      <left style="mediumDashed">
        <color theme="4" tint="-0.24994659260841701"/>
      </left>
      <right style="mediumDashed">
        <color theme="4" tint="-0.24994659260841701"/>
      </right>
      <top/>
      <bottom style="mediumDashed">
        <color theme="4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Dashed">
        <color theme="6" tint="-0.24994659260841701"/>
      </left>
      <right style="mediumDashed">
        <color theme="6" tint="-0.24994659260841701"/>
      </right>
      <top style="mediumDashed">
        <color theme="6" tint="-0.24994659260841701"/>
      </top>
      <bottom style="mediumDashed">
        <color theme="6" tint="-0.24994659260841701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1" fillId="5" borderId="2" applyNumberFormat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12" fillId="0" borderId="0">
      <alignment vertical="top"/>
    </xf>
    <xf numFmtId="0" fontId="14" fillId="0" borderId="0" applyNumberFormat="0" applyFill="0" applyBorder="0" applyAlignment="0" applyProtection="0">
      <alignment vertical="top"/>
    </xf>
    <xf numFmtId="0" fontId="12" fillId="7" borderId="1" applyNumberFormat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32" fillId="28" borderId="21">
      <alignment vertical="center"/>
    </xf>
    <xf numFmtId="41" fontId="32" fillId="29" borderId="22">
      <alignment vertical="center"/>
    </xf>
    <xf numFmtId="43" fontId="12" fillId="30" borderId="23">
      <alignment vertical="top"/>
    </xf>
  </cellStyleXfs>
  <cellXfs count="152">
    <xf numFmtId="0" fontId="0" fillId="0" borderId="0" xfId="0"/>
    <xf numFmtId="164" fontId="0" fillId="0" borderId="0" xfId="1" applyNumberFormat="1" applyFont="1"/>
    <xf numFmtId="0" fontId="0" fillId="2" borderId="0" xfId="0" applyFill="1"/>
    <xf numFmtId="0" fontId="0" fillId="3" borderId="0" xfId="0" applyFill="1"/>
    <xf numFmtId="0" fontId="3" fillId="4" borderId="0" xfId="0" applyFont="1" applyFill="1" applyAlignment="1">
      <alignment horizontal="left" indent="2"/>
    </xf>
    <xf numFmtId="164" fontId="3" fillId="4" borderId="0" xfId="0" applyNumberFormat="1" applyFont="1" applyFill="1"/>
    <xf numFmtId="0" fontId="4" fillId="4" borderId="0" xfId="0" applyFont="1" applyFill="1" applyAlignment="1">
      <alignment horizontal="left"/>
    </xf>
    <xf numFmtId="43" fontId="4" fillId="4" borderId="0" xfId="0" applyNumberFormat="1" applyFont="1" applyFill="1"/>
    <xf numFmtId="0" fontId="8" fillId="2" borderId="0" xfId="0" applyFont="1" applyFill="1" applyAlignment="1">
      <alignment vertical="center" wrapText="1"/>
    </xf>
    <xf numFmtId="0" fontId="9" fillId="2" borderId="0" xfId="2" applyFill="1" applyAlignment="1">
      <alignment vertical="center" wrapText="1"/>
    </xf>
    <xf numFmtId="0" fontId="7" fillId="2" borderId="0" xfId="0" applyFont="1" applyFill="1"/>
    <xf numFmtId="0" fontId="9" fillId="0" borderId="0" xfId="2"/>
    <xf numFmtId="0" fontId="9" fillId="0" borderId="0" xfId="2" applyAlignment="1">
      <alignment vertical="center"/>
    </xf>
    <xf numFmtId="0" fontId="0" fillId="0" borderId="0" xfId="0" applyAlignment="1">
      <alignment horizontal="left" indent="2"/>
    </xf>
    <xf numFmtId="0" fontId="9" fillId="0" borderId="0" xfId="2" applyFill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2" applyFill="1"/>
    <xf numFmtId="0" fontId="7" fillId="0" borderId="0" xfId="0" applyFont="1"/>
    <xf numFmtId="0" fontId="10" fillId="0" borderId="0" xfId="0" applyFont="1" applyAlignment="1">
      <alignment vertical="center"/>
    </xf>
    <xf numFmtId="0" fontId="9" fillId="0" borderId="0" xfId="2" applyAlignment="1">
      <alignment horizontal="left" vertical="center" indent="4"/>
    </xf>
    <xf numFmtId="164" fontId="4" fillId="4" borderId="0" xfId="0" applyNumberFormat="1" applyFont="1" applyFill="1"/>
    <xf numFmtId="0" fontId="9" fillId="0" borderId="0" xfId="2" applyAlignment="1">
      <alignment horizontal="left" indent="2"/>
    </xf>
    <xf numFmtId="0" fontId="9" fillId="2" borderId="0" xfId="2" applyFill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1" fillId="0" borderId="0" xfId="4"/>
    <xf numFmtId="0" fontId="9" fillId="0" borderId="0" xfId="5" applyFill="1" applyAlignment="1">
      <alignment vertical="center" wrapText="1"/>
    </xf>
    <xf numFmtId="0" fontId="8" fillId="0" borderId="0" xfId="4" applyFont="1" applyAlignment="1">
      <alignment vertical="center" wrapText="1"/>
    </xf>
    <xf numFmtId="0" fontId="9" fillId="0" borderId="0" xfId="5" applyFill="1"/>
    <xf numFmtId="0" fontId="10" fillId="0" borderId="0" xfId="4" applyFont="1" applyAlignment="1">
      <alignment vertical="center"/>
    </xf>
    <xf numFmtId="0" fontId="9" fillId="0" borderId="0" xfId="5" applyAlignment="1">
      <alignment horizontal="left" vertical="center" indent="4"/>
    </xf>
    <xf numFmtId="0" fontId="7" fillId="0" borderId="0" xfId="4" applyFont="1"/>
    <xf numFmtId="0" fontId="13" fillId="3" borderId="0" xfId="6" applyFont="1" applyFill="1">
      <alignment vertical="top"/>
    </xf>
    <xf numFmtId="0" fontId="15" fillId="3" borderId="0" xfId="7" applyFont="1" applyFill="1" applyBorder="1">
      <alignment vertical="top"/>
    </xf>
    <xf numFmtId="0" fontId="16" fillId="3" borderId="0" xfId="6" applyFont="1" applyFill="1">
      <alignment vertical="top"/>
    </xf>
    <xf numFmtId="0" fontId="17" fillId="3" borderId="0" xfId="6" applyFont="1" applyFill="1">
      <alignment vertical="top"/>
    </xf>
    <xf numFmtId="0" fontId="17" fillId="0" borderId="0" xfId="6" applyFont="1">
      <alignment vertical="top"/>
    </xf>
    <xf numFmtId="0" fontId="16" fillId="0" borderId="0" xfId="6" applyFont="1">
      <alignment vertical="top"/>
    </xf>
    <xf numFmtId="0" fontId="17" fillId="0" borderId="3" xfId="6" applyFont="1" applyBorder="1">
      <alignment vertical="top"/>
    </xf>
    <xf numFmtId="0" fontId="18" fillId="0" borderId="0" xfId="6" applyFont="1" applyAlignment="1">
      <alignment horizontal="left" vertical="top" indent="1"/>
    </xf>
    <xf numFmtId="164" fontId="12" fillId="0" borderId="0" xfId="8" applyNumberFormat="1" applyFill="1" applyBorder="1" applyAlignment="1">
      <alignment vertical="top"/>
    </xf>
    <xf numFmtId="164" fontId="12" fillId="3" borderId="0" xfId="8" applyNumberFormat="1" applyFill="1" applyBorder="1" applyAlignment="1">
      <alignment vertical="top"/>
    </xf>
    <xf numFmtId="0" fontId="17" fillId="0" borderId="9" xfId="6" applyFont="1" applyBorder="1">
      <alignment vertical="top"/>
    </xf>
    <xf numFmtId="0" fontId="18" fillId="0" borderId="9" xfId="6" applyFont="1" applyBorder="1" applyAlignment="1">
      <alignment horizontal="left" vertical="top" indent="1"/>
    </xf>
    <xf numFmtId="0" fontId="20" fillId="6" borderId="7" xfId="6" applyFont="1" applyFill="1" applyBorder="1" applyAlignment="1">
      <alignment horizontal="left" vertical="center" indent="2"/>
    </xf>
    <xf numFmtId="0" fontId="17" fillId="6" borderId="0" xfId="6" applyFont="1" applyFill="1" applyAlignment="1">
      <alignment horizontal="left" vertical="center" wrapText="1" indent="1"/>
    </xf>
    <xf numFmtId="10" fontId="18" fillId="6" borderId="0" xfId="6" applyNumberFormat="1" applyFont="1" applyFill="1" applyAlignment="1"/>
    <xf numFmtId="10" fontId="18" fillId="6" borderId="8" xfId="6" applyNumberFormat="1" applyFont="1" applyFill="1" applyBorder="1" applyAlignment="1"/>
    <xf numFmtId="0" fontId="17" fillId="8" borderId="10" xfId="6" applyFont="1" applyFill="1" applyBorder="1">
      <alignment vertical="top"/>
    </xf>
    <xf numFmtId="0" fontId="17" fillId="0" borderId="0" xfId="6" applyFont="1" applyAlignment="1">
      <alignment horizontal="left" vertical="top" wrapText="1" indent="1"/>
    </xf>
    <xf numFmtId="9" fontId="20" fillId="6" borderId="8" xfId="6" applyNumberFormat="1" applyFont="1" applyFill="1" applyBorder="1" applyAlignment="1">
      <alignment horizontal="center" vertical="center"/>
    </xf>
    <xf numFmtId="0" fontId="17" fillId="9" borderId="10" xfId="6" applyFont="1" applyFill="1" applyBorder="1">
      <alignment vertical="top"/>
    </xf>
    <xf numFmtId="0" fontId="17" fillId="10" borderId="10" xfId="6" applyFont="1" applyFill="1" applyBorder="1">
      <alignment vertical="top"/>
    </xf>
    <xf numFmtId="9" fontId="12" fillId="6" borderId="8" xfId="6" applyNumberFormat="1" applyFill="1" applyBorder="1">
      <alignment vertical="top"/>
    </xf>
    <xf numFmtId="0" fontId="17" fillId="11" borderId="10" xfId="6" applyFont="1" applyFill="1" applyBorder="1">
      <alignment vertical="top"/>
    </xf>
    <xf numFmtId="0" fontId="17" fillId="12" borderId="10" xfId="6" applyFont="1" applyFill="1" applyBorder="1">
      <alignment vertical="top"/>
    </xf>
    <xf numFmtId="0" fontId="17" fillId="13" borderId="10" xfId="6" applyFont="1" applyFill="1" applyBorder="1">
      <alignment vertical="top"/>
    </xf>
    <xf numFmtId="9" fontId="20" fillId="6" borderId="13" xfId="6" applyNumberFormat="1" applyFont="1" applyFill="1" applyBorder="1" applyAlignment="1">
      <alignment horizontal="center" vertical="center"/>
    </xf>
    <xf numFmtId="0" fontId="17" fillId="14" borderId="10" xfId="6" applyFont="1" applyFill="1" applyBorder="1">
      <alignment vertical="top"/>
    </xf>
    <xf numFmtId="0" fontId="21" fillId="15" borderId="14" xfId="6" applyFont="1" applyFill="1" applyBorder="1">
      <alignment vertical="top"/>
    </xf>
    <xf numFmtId="0" fontId="17" fillId="0" borderId="0" xfId="6" applyFont="1" applyAlignment="1">
      <alignment horizontal="left" vertical="top" indent="1"/>
    </xf>
    <xf numFmtId="0" fontId="17" fillId="0" borderId="15" xfId="6" applyFont="1" applyBorder="1">
      <alignment vertical="top"/>
    </xf>
    <xf numFmtId="0" fontId="22" fillId="0" borderId="0" xfId="6" applyFont="1" applyAlignment="1">
      <alignment horizontal="left" vertical="top"/>
    </xf>
    <xf numFmtId="0" fontId="23" fillId="0" borderId="0" xfId="6" applyFont="1" applyAlignment="1">
      <alignment horizontal="center" vertical="center"/>
    </xf>
    <xf numFmtId="9" fontId="12" fillId="6" borderId="13" xfId="6" applyNumberFormat="1" applyFill="1" applyBorder="1">
      <alignment vertical="top"/>
    </xf>
    <xf numFmtId="0" fontId="22" fillId="3" borderId="0" xfId="6" applyFont="1" applyFill="1" applyAlignment="1">
      <alignment horizontal="left" vertical="top"/>
    </xf>
    <xf numFmtId="0" fontId="24" fillId="0" borderId="9" xfId="6" applyFont="1" applyBorder="1" applyAlignment="1">
      <alignment horizontal="right" vertical="top"/>
    </xf>
    <xf numFmtId="9" fontId="25" fillId="0" borderId="0" xfId="6" applyNumberFormat="1" applyFont="1">
      <alignment vertical="top"/>
    </xf>
    <xf numFmtId="0" fontId="17" fillId="16" borderId="16" xfId="6" applyFont="1" applyFill="1" applyBorder="1">
      <alignment vertical="top"/>
    </xf>
    <xf numFmtId="165" fontId="17" fillId="0" borderId="0" xfId="9" applyNumberFormat="1" applyFont="1" applyFill="1" applyBorder="1" applyAlignment="1">
      <alignment vertical="top"/>
    </xf>
    <xf numFmtId="164" fontId="17" fillId="0" borderId="0" xfId="9" applyNumberFormat="1" applyFont="1" applyFill="1" applyBorder="1" applyAlignment="1">
      <alignment vertical="top"/>
    </xf>
    <xf numFmtId="0" fontId="17" fillId="17" borderId="17" xfId="6" applyFont="1" applyFill="1" applyBorder="1">
      <alignment vertical="top"/>
    </xf>
    <xf numFmtId="164" fontId="17" fillId="0" borderId="0" xfId="6" applyNumberFormat="1" applyFont="1">
      <alignment vertical="top"/>
    </xf>
    <xf numFmtId="164" fontId="26" fillId="0" borderId="0" xfId="9" applyNumberFormat="1" applyFont="1" applyFill="1" applyBorder="1" applyAlignment="1">
      <alignment vertical="top"/>
    </xf>
    <xf numFmtId="0" fontId="17" fillId="17" borderId="16" xfId="6" applyFont="1" applyFill="1" applyBorder="1">
      <alignment vertical="top"/>
    </xf>
    <xf numFmtId="41" fontId="17" fillId="0" borderId="0" xfId="6" applyNumberFormat="1" applyFont="1">
      <alignment vertical="top"/>
    </xf>
    <xf numFmtId="0" fontId="27" fillId="0" borderId="9" xfId="6" applyFont="1" applyBorder="1">
      <alignment vertical="top"/>
    </xf>
    <xf numFmtId="0" fontId="27" fillId="0" borderId="0" xfId="6" applyFont="1">
      <alignment vertical="top"/>
    </xf>
    <xf numFmtId="0" fontId="17" fillId="18" borderId="17" xfId="6" applyFont="1" applyFill="1" applyBorder="1">
      <alignment vertical="top"/>
    </xf>
    <xf numFmtId="0" fontId="17" fillId="16" borderId="17" xfId="6" applyFont="1" applyFill="1" applyBorder="1">
      <alignment vertical="top"/>
    </xf>
    <xf numFmtId="0" fontId="17" fillId="3" borderId="17" xfId="6" applyFont="1" applyFill="1" applyBorder="1">
      <alignment vertical="top"/>
    </xf>
    <xf numFmtId="0" fontId="17" fillId="19" borderId="17" xfId="6" applyFont="1" applyFill="1" applyBorder="1">
      <alignment vertical="top"/>
    </xf>
    <xf numFmtId="0" fontId="17" fillId="20" borderId="16" xfId="6" applyFont="1" applyFill="1" applyBorder="1">
      <alignment vertical="top"/>
    </xf>
    <xf numFmtId="0" fontId="28" fillId="0" borderId="3" xfId="6" applyFont="1" applyBorder="1" applyAlignment="1">
      <alignment horizontal="left" vertical="top" indent="1"/>
    </xf>
    <xf numFmtId="0" fontId="28" fillId="0" borderId="0" xfId="6" applyFont="1" applyAlignment="1">
      <alignment horizontal="left" vertical="top" indent="1"/>
    </xf>
    <xf numFmtId="164" fontId="22" fillId="0" borderId="0" xfId="9" applyNumberFormat="1" applyFont="1" applyFill="1" applyBorder="1" applyAlignment="1">
      <alignment horizontal="left" vertical="top"/>
    </xf>
    <xf numFmtId="0" fontId="17" fillId="21" borderId="0" xfId="6" applyFont="1" applyFill="1">
      <alignment vertical="top"/>
    </xf>
    <xf numFmtId="0" fontId="17" fillId="18" borderId="0" xfId="6" applyFont="1" applyFill="1">
      <alignment vertical="top"/>
    </xf>
    <xf numFmtId="0" fontId="17" fillId="22" borderId="0" xfId="6" applyFont="1" applyFill="1">
      <alignment vertical="top"/>
    </xf>
    <xf numFmtId="0" fontId="17" fillId="23" borderId="0" xfId="6" applyFont="1" applyFill="1">
      <alignment vertical="top"/>
    </xf>
    <xf numFmtId="0" fontId="17" fillId="16" borderId="0" xfId="6" applyFont="1" applyFill="1">
      <alignment vertical="top"/>
    </xf>
    <xf numFmtId="0" fontId="17" fillId="24" borderId="0" xfId="6" applyFont="1" applyFill="1">
      <alignment vertical="top"/>
    </xf>
    <xf numFmtId="0" fontId="17" fillId="25" borderId="0" xfId="6" applyFont="1" applyFill="1">
      <alignment vertical="top"/>
    </xf>
    <xf numFmtId="0" fontId="17" fillId="19" borderId="0" xfId="6" applyFont="1" applyFill="1">
      <alignment vertical="top"/>
    </xf>
    <xf numFmtId="0" fontId="17" fillId="20" borderId="0" xfId="6" applyFont="1" applyFill="1">
      <alignment vertical="top"/>
    </xf>
    <xf numFmtId="164" fontId="28" fillId="0" borderId="0" xfId="6" applyNumberFormat="1" applyFont="1" applyAlignment="1">
      <alignment horizontal="left" vertical="top" indent="1"/>
    </xf>
    <xf numFmtId="0" fontId="28" fillId="3" borderId="0" xfId="6" applyFont="1" applyFill="1" applyAlignment="1">
      <alignment horizontal="left" vertical="top" indent="1"/>
    </xf>
    <xf numFmtId="9" fontId="17" fillId="0" borderId="0" xfId="10" applyFont="1" applyAlignment="1">
      <alignment vertical="top"/>
    </xf>
    <xf numFmtId="0" fontId="17" fillId="0" borderId="0" xfId="6" applyFont="1" applyAlignment="1">
      <alignment horizontal="left" vertical="top"/>
    </xf>
    <xf numFmtId="0" fontId="28" fillId="0" borderId="0" xfId="6" applyFont="1" applyAlignment="1">
      <alignment horizontal="left" vertical="top"/>
    </xf>
    <xf numFmtId="166" fontId="17" fillId="0" borderId="0" xfId="9" applyNumberFormat="1" applyFont="1" applyFill="1" applyBorder="1" applyAlignment="1">
      <alignment vertical="top"/>
    </xf>
    <xf numFmtId="43" fontId="17" fillId="0" borderId="0" xfId="9" applyFont="1" applyFill="1" applyBorder="1" applyAlignment="1">
      <alignment vertical="top"/>
    </xf>
    <xf numFmtId="0" fontId="18" fillId="0" borderId="0" xfId="6" applyFont="1">
      <alignment vertical="top"/>
    </xf>
    <xf numFmtId="164" fontId="29" fillId="0" borderId="0" xfId="3" applyNumberFormat="1" applyFont="1" applyFill="1" applyBorder="1" applyAlignment="1">
      <alignment vertical="top"/>
    </xf>
    <xf numFmtId="0" fontId="13" fillId="19" borderId="0" xfId="6" applyFont="1" applyFill="1">
      <alignment vertical="top"/>
    </xf>
    <xf numFmtId="49" fontId="13" fillId="19" borderId="0" xfId="6" applyNumberFormat="1" applyFont="1" applyFill="1">
      <alignment vertical="top"/>
    </xf>
    <xf numFmtId="0" fontId="13" fillId="0" borderId="0" xfId="6" applyFont="1">
      <alignment vertical="top"/>
    </xf>
    <xf numFmtId="0" fontId="16" fillId="19" borderId="0" xfId="6" applyFont="1" applyFill="1">
      <alignment vertical="top"/>
    </xf>
    <xf numFmtId="0" fontId="15" fillId="19" borderId="0" xfId="7" applyFont="1" applyFill="1" applyBorder="1">
      <alignment vertical="top"/>
    </xf>
    <xf numFmtId="49" fontId="16" fillId="19" borderId="0" xfId="6" applyNumberFormat="1" applyFont="1" applyFill="1">
      <alignment vertical="top"/>
    </xf>
    <xf numFmtId="0" fontId="12" fillId="0" borderId="0" xfId="6">
      <alignment vertical="top"/>
    </xf>
    <xf numFmtId="49" fontId="18" fillId="27" borderId="0" xfId="6" applyNumberFormat="1" applyFont="1" applyFill="1" applyAlignment="1">
      <alignment horizontal="left" vertical="top"/>
    </xf>
    <xf numFmtId="0" fontId="18" fillId="27" borderId="0" xfId="6" applyFont="1" applyFill="1" applyAlignment="1">
      <alignment horizontal="center" vertical="center"/>
    </xf>
    <xf numFmtId="0" fontId="31" fillId="0" borderId="0" xfId="6" applyFont="1">
      <alignment vertical="top"/>
    </xf>
    <xf numFmtId="41" fontId="32" fillId="28" borderId="21" xfId="11">
      <alignment vertical="center"/>
    </xf>
    <xf numFmtId="41" fontId="32" fillId="29" borderId="22" xfId="12">
      <alignment vertical="center"/>
    </xf>
    <xf numFmtId="43" fontId="12" fillId="0" borderId="0" xfId="6" applyNumberFormat="1">
      <alignment vertical="top"/>
    </xf>
    <xf numFmtId="164" fontId="12" fillId="30" borderId="23" xfId="13" applyNumberFormat="1">
      <alignment vertical="top"/>
    </xf>
    <xf numFmtId="43" fontId="17" fillId="0" borderId="0" xfId="6" applyNumberFormat="1" applyFont="1">
      <alignment vertical="top"/>
    </xf>
    <xf numFmtId="0" fontId="33" fillId="0" borderId="0" xfId="6" applyFont="1" applyAlignment="1">
      <alignment horizontal="right" vertical="top"/>
    </xf>
    <xf numFmtId="164" fontId="33" fillId="0" borderId="0" xfId="6" applyNumberFormat="1" applyFont="1">
      <alignment vertical="top"/>
    </xf>
    <xf numFmtId="0" fontId="9" fillId="0" borderId="0" xfId="2" applyFill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7" fillId="0" borderId="0" xfId="4" applyFont="1" applyAlignment="1">
      <alignment horizontal="center"/>
    </xf>
    <xf numFmtId="0" fontId="6" fillId="0" borderId="0" xfId="4" applyFont="1" applyAlignment="1">
      <alignment horizontal="center" vertical="center"/>
    </xf>
    <xf numFmtId="0" fontId="8" fillId="0" borderId="0" xfId="4" applyFont="1" applyAlignment="1">
      <alignment horizontal="left" vertical="center" wrapText="1"/>
    </xf>
    <xf numFmtId="0" fontId="9" fillId="0" borderId="0" xfId="5" applyFill="1" applyAlignment="1">
      <alignment horizontal="left" vertical="center" wrapText="1"/>
    </xf>
    <xf numFmtId="0" fontId="17" fillId="6" borderId="7" xfId="6" applyFont="1" applyFill="1" applyBorder="1" applyAlignment="1">
      <alignment horizontal="left" vertical="center" wrapText="1" indent="2"/>
    </xf>
    <xf numFmtId="0" fontId="17" fillId="6" borderId="0" xfId="6" applyFont="1" applyFill="1" applyAlignment="1">
      <alignment horizontal="left" vertical="center" wrapText="1" indent="2"/>
    </xf>
    <xf numFmtId="9" fontId="20" fillId="6" borderId="8" xfId="6" applyNumberFormat="1" applyFont="1" applyFill="1" applyBorder="1" applyAlignment="1">
      <alignment horizontal="center" vertical="center"/>
    </xf>
    <xf numFmtId="0" fontId="17" fillId="6" borderId="11" xfId="6" applyFont="1" applyFill="1" applyBorder="1" applyAlignment="1">
      <alignment horizontal="left" vertical="center" wrapText="1" indent="2"/>
    </xf>
    <xf numFmtId="0" fontId="17" fillId="6" borderId="12" xfId="6" applyFont="1" applyFill="1" applyBorder="1" applyAlignment="1">
      <alignment horizontal="left" vertical="center" wrapText="1" indent="2"/>
    </xf>
    <xf numFmtId="0" fontId="17" fillId="0" borderId="18" xfId="6" applyFont="1" applyBorder="1" applyAlignment="1">
      <alignment horizontal="center" vertical="top"/>
    </xf>
    <xf numFmtId="0" fontId="17" fillId="0" borderId="19" xfId="6" applyFont="1" applyBorder="1" applyAlignment="1">
      <alignment horizontal="center" vertical="top"/>
    </xf>
    <xf numFmtId="0" fontId="17" fillId="0" borderId="20" xfId="6" applyFont="1" applyBorder="1" applyAlignment="1">
      <alignment horizontal="center" vertical="top"/>
    </xf>
    <xf numFmtId="0" fontId="34" fillId="3" borderId="0" xfId="6" applyFont="1" applyFill="1" applyAlignment="1">
      <alignment horizontal="left" vertical="center"/>
    </xf>
    <xf numFmtId="0" fontId="19" fillId="6" borderId="4" xfId="6" applyFont="1" applyFill="1" applyBorder="1" applyAlignment="1">
      <alignment horizontal="center" vertical="center"/>
    </xf>
    <xf numFmtId="0" fontId="19" fillId="6" borderId="5" xfId="6" applyFont="1" applyFill="1" applyBorder="1" applyAlignment="1">
      <alignment horizontal="center" vertical="center"/>
    </xf>
    <xf numFmtId="0" fontId="19" fillId="6" borderId="6" xfId="6" applyFont="1" applyFill="1" applyBorder="1" applyAlignment="1">
      <alignment horizontal="center" vertical="center"/>
    </xf>
    <xf numFmtId="0" fontId="19" fillId="6" borderId="7" xfId="6" applyFont="1" applyFill="1" applyBorder="1" applyAlignment="1">
      <alignment horizontal="center" vertical="center"/>
    </xf>
    <xf numFmtId="0" fontId="19" fillId="6" borderId="0" xfId="6" applyFont="1" applyFill="1" applyAlignment="1">
      <alignment horizontal="center" vertical="center"/>
    </xf>
    <xf numFmtId="0" fontId="19" fillId="6" borderId="8" xfId="6" applyFont="1" applyFill="1" applyBorder="1" applyAlignment="1">
      <alignment horizontal="center" vertical="center"/>
    </xf>
    <xf numFmtId="0" fontId="13" fillId="19" borderId="0" xfId="6" applyFont="1" applyFill="1" applyAlignment="1">
      <alignment horizontal="left" vertical="top"/>
    </xf>
    <xf numFmtId="49" fontId="30" fillId="26" borderId="0" xfId="6" applyNumberFormat="1" applyFont="1" applyFill="1" applyAlignment="1">
      <alignment horizontal="left" vertical="top"/>
    </xf>
  </cellXfs>
  <cellStyles count="14">
    <cellStyle name="Calculated" xfId="12" xr:uid="{2D0AC062-9250-4565-801C-8037291FB3FB}"/>
    <cellStyle name="Calculation 2" xfId="8" xr:uid="{07F62ED3-0D36-4E30-BC09-90D991B00626}"/>
    <cellStyle name="Comma" xfId="1" builtinId="3"/>
    <cellStyle name="Comma 2" xfId="9" xr:uid="{3C2F19CB-FFED-4D57-A2E1-DFC46E30F26B}"/>
    <cellStyle name="Data Reference" xfId="11" xr:uid="{76C36F0B-AE1D-49D4-AF6D-BD283A346329}"/>
    <cellStyle name="Hyperlink" xfId="2" builtinId="8"/>
    <cellStyle name="Hyperlink 2" xfId="5" xr:uid="{19DE2C35-0DE0-40BA-A08F-29A72FC28F4E}"/>
    <cellStyle name="Hyperlink 3" xfId="7" xr:uid="{B5F1274B-40A1-4DB2-9A6F-D416C62F1C9F}"/>
    <cellStyle name="Normal" xfId="0" builtinId="0"/>
    <cellStyle name="Normal 2" xfId="4" xr:uid="{427B2366-2546-4388-BD18-30806F591013}"/>
    <cellStyle name="Normal 3" xfId="6" xr:uid="{1BFEE95D-80F9-4188-BE98-B49732EDE87B}"/>
    <cellStyle name="Output" xfId="3" builtinId="21"/>
    <cellStyle name="Percent 2" xfId="10" xr:uid="{1D55F186-3222-41AD-879D-D406FF00CA8D}"/>
    <cellStyle name="Target Year" xfId="13" xr:uid="{25A233EE-D36B-43F3-A655-0BFC8ED39B9C}"/>
  </cellStyles>
  <dxfs count="76">
    <dxf>
      <numFmt numFmtId="164" formatCode="_(* #,##0_);_(* \(#,##0\);_(* &quot;-&quot;??_);_(@_)"/>
    </dxf>
    <dxf>
      <numFmt numFmtId="0" formatCode="General"/>
    </dxf>
    <dxf>
      <alignment horizontal="general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alignment horizontal="center"/>
    </dxf>
    <dxf>
      <alignment relativeIndent="-1"/>
    </dxf>
    <dxf>
      <alignment relativeIndent="-1"/>
    </dxf>
    <dxf>
      <alignment relativeIndent="-1"/>
    </dxf>
    <dxf>
      <alignment relativeIndent="1"/>
    </dxf>
    <dxf>
      <alignment relativeIndent="1"/>
    </dxf>
    <dxf>
      <alignment relativeIndent="1"/>
    </dxf>
    <dxf>
      <alignment horizontal="general" indent="0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-1"/>
    </dxf>
    <dxf>
      <alignment horizontal="left" relativeIndent="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-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1"/>
    </dxf>
    <dxf>
      <alignment relativeIndent="-1"/>
    </dxf>
    <dxf>
      <alignment horizontal="left" relativeIndent="1"/>
    </dxf>
    <dxf>
      <alignment relativeIndent="-1"/>
    </dxf>
    <dxf>
      <alignment relativeIndent="-1"/>
    </dxf>
    <dxf>
      <alignment relativeIndent="-1"/>
    </dxf>
    <dxf>
      <alignment relativeIndent="1"/>
    </dxf>
    <dxf>
      <alignment relativeIndent="1"/>
    </dxf>
    <dxf>
      <alignment relativeIndent="1"/>
    </dxf>
    <dxf>
      <alignment relativeIndent="-1"/>
    </dxf>
    <dxf>
      <alignment relativeIndent="1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[city-of-spokane-greenhouse-gas-tracker.xlsx]Community-Emissions-Graph!GHGsummary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Community Greenhouse Gas Emissions (MT CO₂e)</a:t>
            </a:r>
          </a:p>
        </c:rich>
      </c:tx>
      <c:layout>
        <c:manualLayout>
          <c:xMode val="edge"/>
          <c:yMode val="edge"/>
          <c:x val="0.30133819070566392"/>
          <c:y val="2.925812283935712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'Community-Emissions-Graph'!$E$36:$E$37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'Community-Emissions-Graph'!$D$38:$D$51</c:f>
              <c:multiLvlStrCache>
                <c:ptCount val="10"/>
                <c:lvl>
                  <c:pt idx="0">
                    <c:v>Electricity</c:v>
                  </c:pt>
                  <c:pt idx="1">
                    <c:v>Natural Gas</c:v>
                  </c:pt>
                  <c:pt idx="2">
                    <c:v>Other Fuels</c:v>
                  </c:pt>
                  <c:pt idx="3">
                    <c:v>Solid Waste</c:v>
                  </c:pt>
                  <c:pt idx="4">
                    <c:v>Wastewater </c:v>
                  </c:pt>
                  <c:pt idx="5">
                    <c:v>Refrigerants</c:v>
                  </c:pt>
                  <c:pt idx="6">
                    <c:v>Aviation</c:v>
                  </c:pt>
                  <c:pt idx="7">
                    <c:v>Off-road</c:v>
                  </c:pt>
                  <c:pt idx="8">
                    <c:v>On-road vehicles</c:v>
                  </c:pt>
                  <c:pt idx="9">
                    <c:v>Rail</c:v>
                  </c:pt>
                </c:lvl>
                <c:lvl>
                  <c:pt idx="0">
                    <c:v>Energy</c:v>
                  </c:pt>
                  <c:pt idx="3">
                    <c:v>Other</c:v>
                  </c:pt>
                  <c:pt idx="6">
                    <c:v>Transportation</c:v>
                  </c:pt>
                </c:lvl>
              </c:multiLvlStrCache>
            </c:multiLvlStrRef>
          </c:cat>
          <c:val>
            <c:numRef>
              <c:f>'Community-Emissions-Graph'!$E$38:$E$51</c:f>
              <c:numCache>
                <c:formatCode>_(* #,##0_);_(* \(#,##0\);_(* "-"??_);_(@_)</c:formatCode>
                <c:ptCount val="10"/>
                <c:pt idx="0">
                  <c:v>615248.08499999996</c:v>
                </c:pt>
                <c:pt idx="1">
                  <c:v>386429.9223463501</c:v>
                </c:pt>
                <c:pt idx="2">
                  <c:v>15597.178</c:v>
                </c:pt>
                <c:pt idx="3">
                  <c:v>117501.98</c:v>
                </c:pt>
                <c:pt idx="4">
                  <c:v>3073.7744999999995</c:v>
                </c:pt>
                <c:pt idx="5">
                  <c:v>111973</c:v>
                </c:pt>
                <c:pt idx="6">
                  <c:v>152237.08000000002</c:v>
                </c:pt>
                <c:pt idx="7">
                  <c:v>91734.6</c:v>
                </c:pt>
                <c:pt idx="8">
                  <c:v>544154.55799999996</c:v>
                </c:pt>
                <c:pt idx="9">
                  <c:v>191.91491131333333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F-4FF9-9AD6-B91846F2349F}"/>
            </c:ext>
          </c:extLst>
        </c:ser>
        <c:ser>
          <c:idx val="1"/>
          <c:order val="1"/>
          <c:tx>
            <c:strRef>
              <c:f>'Community-Emissions-Graph'!$F$36:$F$37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'Community-Emissions-Graph'!$D$38:$D$51</c:f>
              <c:multiLvlStrCache>
                <c:ptCount val="10"/>
                <c:lvl>
                  <c:pt idx="0">
                    <c:v>Electricity</c:v>
                  </c:pt>
                  <c:pt idx="1">
                    <c:v>Natural Gas</c:v>
                  </c:pt>
                  <c:pt idx="2">
                    <c:v>Other Fuels</c:v>
                  </c:pt>
                  <c:pt idx="3">
                    <c:v>Solid Waste</c:v>
                  </c:pt>
                  <c:pt idx="4">
                    <c:v>Wastewater </c:v>
                  </c:pt>
                  <c:pt idx="5">
                    <c:v>Refrigerants</c:v>
                  </c:pt>
                  <c:pt idx="6">
                    <c:v>Aviation</c:v>
                  </c:pt>
                  <c:pt idx="7">
                    <c:v>Off-road</c:v>
                  </c:pt>
                  <c:pt idx="8">
                    <c:v>On-road vehicles</c:v>
                  </c:pt>
                  <c:pt idx="9">
                    <c:v>Rail</c:v>
                  </c:pt>
                </c:lvl>
                <c:lvl>
                  <c:pt idx="0">
                    <c:v>Energy</c:v>
                  </c:pt>
                  <c:pt idx="3">
                    <c:v>Other</c:v>
                  </c:pt>
                  <c:pt idx="6">
                    <c:v>Transportation</c:v>
                  </c:pt>
                </c:lvl>
              </c:multiLvlStrCache>
            </c:multiLvlStrRef>
          </c:cat>
          <c:val>
            <c:numRef>
              <c:f>'Community-Emissions-Graph'!$F$38:$F$51</c:f>
              <c:numCache>
                <c:formatCode>_(* #,##0_);_(* \(#,##0\);_(* "-"??_);_(@_)</c:formatCode>
                <c:ptCount val="10"/>
                <c:pt idx="0">
                  <c:v>574962.00140094373</c:v>
                </c:pt>
                <c:pt idx="1">
                  <c:v>472594.82041264995</c:v>
                </c:pt>
                <c:pt idx="2">
                  <c:v>19083</c:v>
                </c:pt>
                <c:pt idx="3">
                  <c:v>109009.04</c:v>
                </c:pt>
                <c:pt idx="4">
                  <c:v>3333.361321085672</c:v>
                </c:pt>
                <c:pt idx="5">
                  <c:v>115518</c:v>
                </c:pt>
                <c:pt idx="6">
                  <c:v>171014.42</c:v>
                </c:pt>
                <c:pt idx="7">
                  <c:v>93372.91</c:v>
                </c:pt>
                <c:pt idx="8">
                  <c:v>548085.60411119601</c:v>
                </c:pt>
                <c:pt idx="9">
                  <c:v>165.95780739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F-4FF9-9AD6-B91846F2349F}"/>
            </c:ext>
          </c:extLst>
        </c:ser>
        <c:ser>
          <c:idx val="2"/>
          <c:order val="2"/>
          <c:tx>
            <c:strRef>
              <c:f>'Community-Emissions-Graph'!$G$36:$G$37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'Community-Emissions-Graph'!$D$38:$D$51</c:f>
              <c:multiLvlStrCache>
                <c:ptCount val="10"/>
                <c:lvl>
                  <c:pt idx="0">
                    <c:v>Electricity</c:v>
                  </c:pt>
                  <c:pt idx="1">
                    <c:v>Natural Gas</c:v>
                  </c:pt>
                  <c:pt idx="2">
                    <c:v>Other Fuels</c:v>
                  </c:pt>
                  <c:pt idx="3">
                    <c:v>Solid Waste</c:v>
                  </c:pt>
                  <c:pt idx="4">
                    <c:v>Wastewater </c:v>
                  </c:pt>
                  <c:pt idx="5">
                    <c:v>Refrigerants</c:v>
                  </c:pt>
                  <c:pt idx="6">
                    <c:v>Aviation</c:v>
                  </c:pt>
                  <c:pt idx="7">
                    <c:v>Off-road</c:v>
                  </c:pt>
                  <c:pt idx="8">
                    <c:v>On-road vehicles</c:v>
                  </c:pt>
                  <c:pt idx="9">
                    <c:v>Rail</c:v>
                  </c:pt>
                </c:lvl>
                <c:lvl>
                  <c:pt idx="0">
                    <c:v>Energy</c:v>
                  </c:pt>
                  <c:pt idx="3">
                    <c:v>Other</c:v>
                  </c:pt>
                  <c:pt idx="6">
                    <c:v>Transportation</c:v>
                  </c:pt>
                </c:lvl>
              </c:multiLvlStrCache>
            </c:multiLvlStrRef>
          </c:cat>
          <c:val>
            <c:numRef>
              <c:f>'Community-Emissions-Graph'!$G$38:$G$51</c:f>
              <c:numCache>
                <c:formatCode>_(* #,##0_);_(* \(#,##0\);_(* "-"??_);_(@_)</c:formatCode>
                <c:ptCount val="10"/>
                <c:pt idx="0">
                  <c:v>591974.16805561865</c:v>
                </c:pt>
                <c:pt idx="1">
                  <c:v>392711.33622189867</c:v>
                </c:pt>
                <c:pt idx="2">
                  <c:v>17013.667414939999</c:v>
                </c:pt>
                <c:pt idx="3">
                  <c:v>110784.02</c:v>
                </c:pt>
                <c:pt idx="4">
                  <c:v>3120.9934618966108</c:v>
                </c:pt>
                <c:pt idx="5">
                  <c:v>116782</c:v>
                </c:pt>
                <c:pt idx="6">
                  <c:v>203309.02000000002</c:v>
                </c:pt>
                <c:pt idx="7">
                  <c:v>94867.49</c:v>
                </c:pt>
                <c:pt idx="8">
                  <c:v>555184.03208261938</c:v>
                </c:pt>
                <c:pt idx="9">
                  <c:v>164.34815962000005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6F-4FF9-9AD6-B91846F2349F}"/>
            </c:ext>
          </c:extLst>
        </c:ser>
        <c:ser>
          <c:idx val="3"/>
          <c:order val="3"/>
          <c:tx>
            <c:strRef>
              <c:f>'Community-Emissions-Graph'!$H$36:$H$37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'Community-Emissions-Graph'!$D$38:$D$51</c:f>
              <c:multiLvlStrCache>
                <c:ptCount val="10"/>
                <c:lvl>
                  <c:pt idx="0">
                    <c:v>Electricity</c:v>
                  </c:pt>
                  <c:pt idx="1">
                    <c:v>Natural Gas</c:v>
                  </c:pt>
                  <c:pt idx="2">
                    <c:v>Other Fuels</c:v>
                  </c:pt>
                  <c:pt idx="3">
                    <c:v>Solid Waste</c:v>
                  </c:pt>
                  <c:pt idx="4">
                    <c:v>Wastewater </c:v>
                  </c:pt>
                  <c:pt idx="5">
                    <c:v>Refrigerants</c:v>
                  </c:pt>
                  <c:pt idx="6">
                    <c:v>Aviation</c:v>
                  </c:pt>
                  <c:pt idx="7">
                    <c:v>Off-road</c:v>
                  </c:pt>
                  <c:pt idx="8">
                    <c:v>On-road vehicles</c:v>
                  </c:pt>
                  <c:pt idx="9">
                    <c:v>Rail</c:v>
                  </c:pt>
                </c:lvl>
                <c:lvl>
                  <c:pt idx="0">
                    <c:v>Energy</c:v>
                  </c:pt>
                  <c:pt idx="3">
                    <c:v>Other</c:v>
                  </c:pt>
                  <c:pt idx="6">
                    <c:v>Transportation</c:v>
                  </c:pt>
                </c:lvl>
              </c:multiLvlStrCache>
            </c:multiLvlStrRef>
          </c:cat>
          <c:val>
            <c:numRef>
              <c:f>'Community-Emissions-Graph'!$H$38:$H$51</c:f>
              <c:numCache>
                <c:formatCode>_(* #,##0_);_(* \(#,##0\);_(* "-"??_);_(@_)</c:formatCode>
                <c:ptCount val="10"/>
                <c:pt idx="0">
                  <c:v>595673.21068914095</c:v>
                </c:pt>
                <c:pt idx="1">
                  <c:v>432218.79861709697</c:v>
                </c:pt>
                <c:pt idx="2">
                  <c:v>13431</c:v>
                </c:pt>
                <c:pt idx="3">
                  <c:v>116166.86</c:v>
                </c:pt>
                <c:pt idx="4">
                  <c:v>2490.470777744069</c:v>
                </c:pt>
                <c:pt idx="5">
                  <c:v>120812</c:v>
                </c:pt>
                <c:pt idx="6">
                  <c:v>197021.88</c:v>
                </c:pt>
                <c:pt idx="7">
                  <c:v>95535.97</c:v>
                </c:pt>
                <c:pt idx="8">
                  <c:v>557759.80657696316</c:v>
                </c:pt>
                <c:pt idx="9">
                  <c:v>165.26472742000004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6F-4FF9-9AD6-B91846F23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116815"/>
        <c:axId val="431748207"/>
      </c:barChart>
      <c:catAx>
        <c:axId val="44411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8207"/>
        <c:crosses val="autoZero"/>
        <c:auto val="1"/>
        <c:lblAlgn val="ctr"/>
        <c:lblOffset val="100"/>
        <c:noMultiLvlLbl val="0"/>
      </c:catAx>
      <c:valAx>
        <c:axId val="431748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11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[city-of-spokane-greenhouse-gas-tracker.xlsx]Government-Emissions-Graph!GHGsummaryLGO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Local Government Operations Greenhouse Gas Emissions (MT CO₂e)</a:t>
            </a:r>
          </a:p>
        </c:rich>
      </c:tx>
      <c:layout>
        <c:manualLayout>
          <c:xMode val="edge"/>
          <c:yMode val="edge"/>
          <c:x val="0.29504639819408096"/>
          <c:y val="1.644336814489682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'Government-Emissions-Graph'!$E$36:$E$37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'Government-Emissions-Graph'!$D$38:$D$46</c:f>
              <c:strCache>
                <c:ptCount val="8"/>
                <c:pt idx="0">
                  <c:v>Solid Waste Operations</c:v>
                </c:pt>
                <c:pt idx="1">
                  <c:v>Vehicles &amp; Equipment</c:v>
                </c:pt>
                <c:pt idx="2">
                  <c:v>Wastewater Operations</c:v>
                </c:pt>
                <c:pt idx="3">
                  <c:v>Water Systems</c:v>
                </c:pt>
                <c:pt idx="4">
                  <c:v>Streetlights &amp; Traffic Signals</c:v>
                </c:pt>
                <c:pt idx="5">
                  <c:v>Buildings &amp; Facilities</c:v>
                </c:pt>
                <c:pt idx="6">
                  <c:v>Employee Commute</c:v>
                </c:pt>
                <c:pt idx="7">
                  <c:v>Refrigerants</c:v>
                </c:pt>
              </c:strCache>
            </c:strRef>
          </c:cat>
          <c:val>
            <c:numRef>
              <c:f>'Government-Emissions-Graph'!$E$38:$E$46</c:f>
              <c:numCache>
                <c:formatCode>_(* #,##0_);_(* \(#,##0\);_(* "-"??_);_(@_)</c:formatCode>
                <c:ptCount val="8"/>
                <c:pt idx="0">
                  <c:v>110091.91899999999</c:v>
                </c:pt>
                <c:pt idx="1">
                  <c:v>11722.794610000001</c:v>
                </c:pt>
                <c:pt idx="2">
                  <c:v>9233.1437000000005</c:v>
                </c:pt>
                <c:pt idx="3">
                  <c:v>7064.6540000000005</c:v>
                </c:pt>
                <c:pt idx="4">
                  <c:v>2513.5</c:v>
                </c:pt>
                <c:pt idx="5">
                  <c:v>7226.9123499999996</c:v>
                </c:pt>
                <c:pt idx="6">
                  <c:v>2395.7710000000002</c:v>
                </c:pt>
                <c:pt idx="7">
                  <c:v>88.450999999999993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8-4057-93E3-A99B82EE0EA1}"/>
            </c:ext>
          </c:extLst>
        </c:ser>
        <c:ser>
          <c:idx val="1"/>
          <c:order val="1"/>
          <c:tx>
            <c:strRef>
              <c:f>'Government-Emissions-Graph'!$F$36:$F$37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'Government-Emissions-Graph'!$D$38:$D$46</c:f>
              <c:strCache>
                <c:ptCount val="8"/>
                <c:pt idx="0">
                  <c:v>Solid Waste Operations</c:v>
                </c:pt>
                <c:pt idx="1">
                  <c:v>Vehicles &amp; Equipment</c:v>
                </c:pt>
                <c:pt idx="2">
                  <c:v>Wastewater Operations</c:v>
                </c:pt>
                <c:pt idx="3">
                  <c:v>Water Systems</c:v>
                </c:pt>
                <c:pt idx="4">
                  <c:v>Streetlights &amp; Traffic Signals</c:v>
                </c:pt>
                <c:pt idx="5">
                  <c:v>Buildings &amp; Facilities</c:v>
                </c:pt>
                <c:pt idx="6">
                  <c:v>Employee Commute</c:v>
                </c:pt>
                <c:pt idx="7">
                  <c:v>Refrigerants</c:v>
                </c:pt>
              </c:strCache>
            </c:strRef>
          </c:cat>
          <c:val>
            <c:numRef>
              <c:f>'Government-Emissions-Graph'!$F$38:$F$46</c:f>
              <c:numCache>
                <c:formatCode>_(* #,##0_);_(* \(#,##0\);_(* "-"??_);_(@_)</c:formatCode>
                <c:ptCount val="8"/>
                <c:pt idx="0">
                  <c:v>101733.72117937189</c:v>
                </c:pt>
                <c:pt idx="1">
                  <c:v>12332.054660299318</c:v>
                </c:pt>
                <c:pt idx="2">
                  <c:v>8864.3593385318836</c:v>
                </c:pt>
                <c:pt idx="3">
                  <c:v>6902.6517639050544</c:v>
                </c:pt>
                <c:pt idx="4">
                  <c:v>1978.9650840443467</c:v>
                </c:pt>
                <c:pt idx="5">
                  <c:v>6614.1289393263969</c:v>
                </c:pt>
                <c:pt idx="6">
                  <c:v>2621.9242068085096</c:v>
                </c:pt>
                <c:pt idx="7">
                  <c:v>93.757300000000001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8-4057-93E3-A99B82EE0EA1}"/>
            </c:ext>
          </c:extLst>
        </c:ser>
        <c:ser>
          <c:idx val="2"/>
          <c:order val="2"/>
          <c:tx>
            <c:strRef>
              <c:f>'Government-Emissions-Graph'!$G$36:$G$37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'Government-Emissions-Graph'!$D$38:$D$46</c:f>
              <c:strCache>
                <c:ptCount val="8"/>
                <c:pt idx="0">
                  <c:v>Solid Waste Operations</c:v>
                </c:pt>
                <c:pt idx="1">
                  <c:v>Vehicles &amp; Equipment</c:v>
                </c:pt>
                <c:pt idx="2">
                  <c:v>Wastewater Operations</c:v>
                </c:pt>
                <c:pt idx="3">
                  <c:v>Water Systems</c:v>
                </c:pt>
                <c:pt idx="4">
                  <c:v>Streetlights &amp; Traffic Signals</c:v>
                </c:pt>
                <c:pt idx="5">
                  <c:v>Buildings &amp; Facilities</c:v>
                </c:pt>
                <c:pt idx="6">
                  <c:v>Employee Commute</c:v>
                </c:pt>
                <c:pt idx="7">
                  <c:v>Refrigerants</c:v>
                </c:pt>
              </c:strCache>
            </c:strRef>
          </c:cat>
          <c:val>
            <c:numRef>
              <c:f>'Government-Emissions-Graph'!$G$38:$G$46</c:f>
              <c:numCache>
                <c:formatCode>_(* #,##0_);_(* \(#,##0\);_(* "-"??_);_(@_)</c:formatCode>
                <c:ptCount val="8"/>
                <c:pt idx="0">
                  <c:v>102932.49377941662</c:v>
                </c:pt>
                <c:pt idx="1">
                  <c:v>11516.346886057168</c:v>
                </c:pt>
                <c:pt idx="2">
                  <c:v>8403.5801885051951</c:v>
                </c:pt>
                <c:pt idx="3">
                  <c:v>7672.1250030556312</c:v>
                </c:pt>
                <c:pt idx="4">
                  <c:v>1972.1922521897905</c:v>
                </c:pt>
                <c:pt idx="5">
                  <c:v>6402.2643155967062</c:v>
                </c:pt>
                <c:pt idx="6">
                  <c:v>2629.098842307922</c:v>
                </c:pt>
                <c:pt idx="7">
                  <c:v>75.477999999999994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8-4057-93E3-A99B82EE0EA1}"/>
            </c:ext>
          </c:extLst>
        </c:ser>
        <c:ser>
          <c:idx val="3"/>
          <c:order val="3"/>
          <c:tx>
            <c:strRef>
              <c:f>'Government-Emissions-Graph'!$H$36:$H$37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'Government-Emissions-Graph'!$D$38:$D$46</c:f>
              <c:strCache>
                <c:ptCount val="8"/>
                <c:pt idx="0">
                  <c:v>Solid Waste Operations</c:v>
                </c:pt>
                <c:pt idx="1">
                  <c:v>Vehicles &amp; Equipment</c:v>
                </c:pt>
                <c:pt idx="2">
                  <c:v>Wastewater Operations</c:v>
                </c:pt>
                <c:pt idx="3">
                  <c:v>Water Systems</c:v>
                </c:pt>
                <c:pt idx="4">
                  <c:v>Streetlights &amp; Traffic Signals</c:v>
                </c:pt>
                <c:pt idx="5">
                  <c:v>Buildings &amp; Facilities</c:v>
                </c:pt>
                <c:pt idx="6">
                  <c:v>Employee Commute</c:v>
                </c:pt>
                <c:pt idx="7">
                  <c:v>Refrigerants</c:v>
                </c:pt>
              </c:strCache>
            </c:strRef>
          </c:cat>
          <c:val>
            <c:numRef>
              <c:f>'Government-Emissions-Graph'!$H$38:$H$46</c:f>
              <c:numCache>
                <c:formatCode>_(* #,##0_);_(* \(#,##0\);_(* "-"??_);_(@_)</c:formatCode>
                <c:ptCount val="8"/>
                <c:pt idx="0">
                  <c:v>108133.50214224128</c:v>
                </c:pt>
                <c:pt idx="1">
                  <c:v>12427.961313423728</c:v>
                </c:pt>
                <c:pt idx="2">
                  <c:v>8919.4201645866669</c:v>
                </c:pt>
                <c:pt idx="3">
                  <c:v>6993.6707490764647</c:v>
                </c:pt>
                <c:pt idx="4">
                  <c:v>1907.5346057682018</c:v>
                </c:pt>
                <c:pt idx="5">
                  <c:v>6164.1277699779939</c:v>
                </c:pt>
                <c:pt idx="6">
                  <c:v>2736.6752641214166</c:v>
                </c:pt>
                <c:pt idx="7">
                  <c:v>74.298900000000003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A8-4057-93E3-A99B82EE0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116815"/>
        <c:axId val="431748207"/>
      </c:barChart>
      <c:catAx>
        <c:axId val="44411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748207"/>
        <c:crosses val="autoZero"/>
        <c:auto val="1"/>
        <c:lblAlgn val="ctr"/>
        <c:lblOffset val="100"/>
        <c:noMultiLvlLbl val="0"/>
      </c:catAx>
      <c:valAx>
        <c:axId val="431748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116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Spokane Community Emissions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38728353219815"/>
          <c:y val="0.14190157260367084"/>
          <c:w val="0.83648773073381755"/>
          <c:h val="0.7047024969821053"/>
        </c:manualLayout>
      </c:layout>
      <c:areaChart>
        <c:grouping val="stacked"/>
        <c:varyColors val="0"/>
        <c:ser>
          <c:idx val="14"/>
          <c:order val="0"/>
          <c:tx>
            <c:strRef>
              <c:f>'Emissions-Forecast-Data'!$C$24</c:f>
              <c:strCache>
                <c:ptCount val="1"/>
                <c:pt idx="0">
                  <c:v>White Space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'Emissions-Forecast-Data'!$D$24:$AL$24</c:f>
              <c:numCache>
                <c:formatCode>_(* #,##0_);_(* \(#,##0\);_(* "-"_);_(@_)</c:formatCode>
                <c:ptCount val="35"/>
                <c:pt idx="0">
                  <c:v>2038142.0927576637</c:v>
                </c:pt>
                <c:pt idx="1">
                  <c:v>2107139.1150532654</c:v>
                </c:pt>
                <c:pt idx="2">
                  <c:v>2085911.0753965934</c:v>
                </c:pt>
                <c:pt idx="3">
                  <c:v>2131275.2613883652</c:v>
                </c:pt>
                <c:pt idx="4">
                  <c:v>2039449.2067836775</c:v>
                </c:pt>
                <c:pt idx="5">
                  <c:v>1947601.6661353009</c:v>
                </c:pt>
                <c:pt idx="6">
                  <c:v>1855754.1254869243</c:v>
                </c:pt>
                <c:pt idx="7">
                  <c:v>1763906.5848385477</c:v>
                </c:pt>
                <c:pt idx="8">
                  <c:v>1672059.0441901712</c:v>
                </c:pt>
                <c:pt idx="9">
                  <c:v>1580211.5035417946</c:v>
                </c:pt>
                <c:pt idx="10">
                  <c:v>1488363.962893418</c:v>
                </c:pt>
                <c:pt idx="11">
                  <c:v>1396516.4222450415</c:v>
                </c:pt>
                <c:pt idx="12">
                  <c:v>1304668.8815966649</c:v>
                </c:pt>
                <c:pt idx="13">
                  <c:v>1212821.3409482883</c:v>
                </c:pt>
                <c:pt idx="14">
                  <c:v>1120978.1510167152</c:v>
                </c:pt>
                <c:pt idx="15">
                  <c:v>1070020.4457408253</c:v>
                </c:pt>
                <c:pt idx="16">
                  <c:v>1019067.0911817383</c:v>
                </c:pt>
                <c:pt idx="17">
                  <c:v>968113.73662265134</c:v>
                </c:pt>
                <c:pt idx="18">
                  <c:v>917160.38206356438</c:v>
                </c:pt>
                <c:pt idx="19">
                  <c:v>866207.02750447742</c:v>
                </c:pt>
                <c:pt idx="20">
                  <c:v>815253.67294539046</c:v>
                </c:pt>
                <c:pt idx="21">
                  <c:v>764300.31838630349</c:v>
                </c:pt>
                <c:pt idx="22">
                  <c:v>713346.96382721653</c:v>
                </c:pt>
                <c:pt idx="23">
                  <c:v>662393.60926812957</c:v>
                </c:pt>
                <c:pt idx="24">
                  <c:v>611442.62782729918</c:v>
                </c:pt>
                <c:pt idx="25">
                  <c:v>560486.90014995611</c:v>
                </c:pt>
                <c:pt idx="26">
                  <c:v>509533.54559086915</c:v>
                </c:pt>
                <c:pt idx="27">
                  <c:v>458580.19103178242</c:v>
                </c:pt>
                <c:pt idx="28">
                  <c:v>407626.83647269569</c:v>
                </c:pt>
                <c:pt idx="29">
                  <c:v>356673.4819136085</c:v>
                </c:pt>
                <c:pt idx="30">
                  <c:v>305720.12735452177</c:v>
                </c:pt>
                <c:pt idx="31">
                  <c:v>254766.77279543458</c:v>
                </c:pt>
                <c:pt idx="32">
                  <c:v>203813.41823634785</c:v>
                </c:pt>
                <c:pt idx="33">
                  <c:v>152860.06367726112</c:v>
                </c:pt>
                <c:pt idx="34">
                  <c:v>101906.70911817392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669-B65B-45957DD1F967}"/>
            </c:ext>
          </c:extLst>
        </c:ser>
        <c:ser>
          <c:idx val="8"/>
          <c:order val="1"/>
          <c:tx>
            <c:strRef>
              <c:f>'Emissions-Forecast-Data'!$C$22</c:f>
              <c:strCache>
                <c:ptCount val="1"/>
                <c:pt idx="0">
                  <c:v>Address through Additional Actions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'Emissions-Forecast-Data'!$D$22:$AL$22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46395.693465047982</c:v>
                </c:pt>
                <c:pt idx="5">
                  <c:v>76848.439151737373</c:v>
                </c:pt>
                <c:pt idx="6">
                  <c:v>116419.56146051455</c:v>
                </c:pt>
                <c:pt idx="7">
                  <c:v>146108.90979181672</c:v>
                </c:pt>
                <c:pt idx="8">
                  <c:v>174191.09826370329</c:v>
                </c:pt>
                <c:pt idx="9">
                  <c:v>201412.62491029175</c:v>
                </c:pt>
                <c:pt idx="10">
                  <c:v>229637.67166238558</c:v>
                </c:pt>
                <c:pt idx="11">
                  <c:v>253739.33661925467</c:v>
                </c:pt>
                <c:pt idx="12">
                  <c:v>276280.47173094493</c:v>
                </c:pt>
                <c:pt idx="13">
                  <c:v>295957.26678088773</c:v>
                </c:pt>
                <c:pt idx="14">
                  <c:v>318758.02107873932</c:v>
                </c:pt>
                <c:pt idx="15">
                  <c:v>347994.99140092987</c:v>
                </c:pt>
                <c:pt idx="16">
                  <c:v>375976.87571133161</c:v>
                </c:pt>
                <c:pt idx="17">
                  <c:v>402494.84285988729</c:v>
                </c:pt>
                <c:pt idx="18">
                  <c:v>427604.28687122604</c:v>
                </c:pt>
                <c:pt idx="19">
                  <c:v>451358.11037172819</c:v>
                </c:pt>
                <c:pt idx="20">
                  <c:v>475472.65783647331</c:v>
                </c:pt>
                <c:pt idx="21">
                  <c:v>499971.91272650473</c:v>
                </c:pt>
                <c:pt idx="22">
                  <c:v>524843.16393987346</c:v>
                </c:pt>
                <c:pt idx="23">
                  <c:v>550093.09516280191</c:v>
                </c:pt>
                <c:pt idx="24">
                  <c:v>575723.39083137992</c:v>
                </c:pt>
                <c:pt idx="25">
                  <c:v>603787.2327844575</c:v>
                </c:pt>
                <c:pt idx="26">
                  <c:v>631885.68648697599</c:v>
                </c:pt>
                <c:pt idx="27">
                  <c:v>666831.74973180133</c:v>
                </c:pt>
                <c:pt idx="28">
                  <c:v>717591.35536530335</c:v>
                </c:pt>
                <c:pt idx="29">
                  <c:v>768308.97953844443</c:v>
                </c:pt>
                <c:pt idx="30">
                  <c:v>819010.9123711267</c:v>
                </c:pt>
                <c:pt idx="31">
                  <c:v>869665.98197360069</c:v>
                </c:pt>
                <c:pt idx="32">
                  <c:v>920287.39092885586</c:v>
                </c:pt>
                <c:pt idx="33">
                  <c:v>970878.56891953433</c:v>
                </c:pt>
                <c:pt idx="34">
                  <c:v>1021448.1358971058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0-4669-B65B-45957DD1F967}"/>
            </c:ext>
          </c:extLst>
        </c:ser>
        <c:ser>
          <c:idx val="1"/>
          <c:order val="2"/>
          <c:tx>
            <c:strRef>
              <c:f>'Emissions-Forecast-Data'!$C$21</c:f>
              <c:strCache>
                <c:ptCount val="1"/>
                <c:pt idx="0">
                  <c:v>WA HFC Policies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'Emissions-Forecast-Data'!$D$21:$AL$21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4727.8367965124489</c:v>
                </c:pt>
                <c:pt idx="5">
                  <c:v>9949.4917885759642</c:v>
                </c:pt>
                <c:pt idx="6">
                  <c:v>15639.638842191285</c:v>
                </c:pt>
                <c:pt idx="7">
                  <c:v>20309.961130769589</c:v>
                </c:pt>
                <c:pt idx="8">
                  <c:v>24980.28341934795</c:v>
                </c:pt>
                <c:pt idx="9">
                  <c:v>29650.605707926283</c:v>
                </c:pt>
                <c:pt idx="10">
                  <c:v>34525.393309566207</c:v>
                </c:pt>
                <c:pt idx="11">
                  <c:v>39377.664708766664</c:v>
                </c:pt>
                <c:pt idx="12">
                  <c:v>44217.881979388418</c:v>
                </c:pt>
                <c:pt idx="13">
                  <c:v>49043.998193936932</c:v>
                </c:pt>
                <c:pt idx="14">
                  <c:v>53854.87617047083</c:v>
                </c:pt>
                <c:pt idx="15">
                  <c:v>57998.623993683301</c:v>
                </c:pt>
                <c:pt idx="16">
                  <c:v>62122.584851115607</c:v>
                </c:pt>
                <c:pt idx="17">
                  <c:v>66229.260543038763</c:v>
                </c:pt>
                <c:pt idx="18">
                  <c:v>70319.560815005985</c:v>
                </c:pt>
                <c:pt idx="19">
                  <c:v>74393.940539793737</c:v>
                </c:pt>
                <c:pt idx="20">
                  <c:v>78454.219208508308</c:v>
                </c:pt>
                <c:pt idx="21">
                  <c:v>82504.035803362072</c:v>
                </c:pt>
                <c:pt idx="22">
                  <c:v>86541.570833248858</c:v>
                </c:pt>
                <c:pt idx="23">
                  <c:v>90567.506607333504</c:v>
                </c:pt>
                <c:pt idx="24">
                  <c:v>94582.070562004214</c:v>
                </c:pt>
                <c:pt idx="25">
                  <c:v>98590.266297803217</c:v>
                </c:pt>
                <c:pt idx="26">
                  <c:v>102582.54148642275</c:v>
                </c:pt>
                <c:pt idx="27">
                  <c:v>106563.44485562835</c:v>
                </c:pt>
                <c:pt idx="28">
                  <c:v>110533.88615097325</c:v>
                </c:pt>
                <c:pt idx="29">
                  <c:v>114494.3202452339</c:v>
                </c:pt>
                <c:pt idx="30">
                  <c:v>118449.97817534073</c:v>
                </c:pt>
                <c:pt idx="31">
                  <c:v>122395.40146797505</c:v>
                </c:pt>
                <c:pt idx="32">
                  <c:v>126332.40961424314</c:v>
                </c:pt>
                <c:pt idx="33">
                  <c:v>130261.91235969804</c:v>
                </c:pt>
                <c:pt idx="34">
                  <c:v>134185.72919544595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0-4669-B65B-45957DD1F967}"/>
            </c:ext>
          </c:extLst>
        </c:ser>
        <c:ser>
          <c:idx val="3"/>
          <c:order val="3"/>
          <c:tx>
            <c:strRef>
              <c:f>'Emissions-Forecast-Data'!$C$20</c:f>
              <c:strCache>
                <c:ptCount val="1"/>
                <c:pt idx="0">
                  <c:v>WA Clean Fuel Standards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'Emissions-Forecast-Data'!$D$20:$AL$20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2556.8441800953442</c:v>
                </c:pt>
                <c:pt idx="5">
                  <c:v>5092.5868556082278</c:v>
                </c:pt>
                <c:pt idx="6">
                  <c:v>7680.6033836265269</c:v>
                </c:pt>
                <c:pt idx="7">
                  <c:v>10200.961651116566</c:v>
                </c:pt>
                <c:pt idx="8">
                  <c:v>12687.483774961584</c:v>
                </c:pt>
                <c:pt idx="9">
                  <c:v>15131.95724575335</c:v>
                </c:pt>
                <c:pt idx="10">
                  <c:v>17554.034344598389</c:v>
                </c:pt>
                <c:pt idx="11">
                  <c:v>19879.247659435074</c:v>
                </c:pt>
                <c:pt idx="12">
                  <c:v>22084.275226854734</c:v>
                </c:pt>
                <c:pt idx="13">
                  <c:v>24144.407397958334</c:v>
                </c:pt>
                <c:pt idx="14">
                  <c:v>19909.920723625284</c:v>
                </c:pt>
                <c:pt idx="15">
                  <c:v>22854.449482331489</c:v>
                </c:pt>
                <c:pt idx="16">
                  <c:v>25477.473816341517</c:v>
                </c:pt>
                <c:pt idx="17">
                  <c:v>27745.747100283086</c:v>
                </c:pt>
                <c:pt idx="18">
                  <c:v>29626.341965261265</c:v>
                </c:pt>
                <c:pt idx="19">
                  <c:v>31086.778009348389</c:v>
                </c:pt>
                <c:pt idx="20">
                  <c:v>32226.404977220431</c:v>
                </c:pt>
                <c:pt idx="21">
                  <c:v>33048.035976108891</c:v>
                </c:pt>
                <c:pt idx="22">
                  <c:v>33553.33305197538</c:v>
                </c:pt>
                <c:pt idx="23">
                  <c:v>33744.61199343254</c:v>
                </c:pt>
                <c:pt idx="24">
                  <c:v>33624.156330553524</c:v>
                </c:pt>
                <c:pt idx="25">
                  <c:v>31169.400860261958</c:v>
                </c:pt>
                <c:pt idx="26">
                  <c:v>28724.342238947429</c:v>
                </c:pt>
                <c:pt idx="27">
                  <c:v>27035.654837209382</c:v>
                </c:pt>
                <c:pt idx="28">
                  <c:v>27088.894777390989</c:v>
                </c:pt>
                <c:pt idx="29">
                  <c:v>27140.425439273866</c:v>
                </c:pt>
                <c:pt idx="30">
                  <c:v>27191.221752342739</c:v>
                </c:pt>
                <c:pt idx="31">
                  <c:v>27240.298574672401</c:v>
                </c:pt>
                <c:pt idx="32">
                  <c:v>27288.004824382573</c:v>
                </c:pt>
                <c:pt idx="33">
                  <c:v>27334.51959193834</c:v>
                </c:pt>
                <c:pt idx="34">
                  <c:v>27380.18258837107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0-4669-B65B-45957DD1F967}"/>
            </c:ext>
          </c:extLst>
        </c:ser>
        <c:ser>
          <c:idx val="7"/>
          <c:order val="4"/>
          <c:tx>
            <c:strRef>
              <c:f>'Emissions-Forecast-Data'!$C$19</c:f>
              <c:strCache>
                <c:ptCount val="1"/>
                <c:pt idx="0">
                  <c:v>WA Internal Combustion Engine Ban (SB 5974)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'Emissions-Forecast-Data'!$D$19:$AL$19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761.2242382010445</c:v>
                </c:pt>
                <c:pt idx="5">
                  <c:v>2318.5502625656081</c:v>
                </c:pt>
                <c:pt idx="6">
                  <c:v>4759.1157407319406</c:v>
                </c:pt>
                <c:pt idx="7">
                  <c:v>8074.678513448569</c:v>
                </c:pt>
                <c:pt idx="8">
                  <c:v>12331.297958068433</c:v>
                </c:pt>
                <c:pt idx="9">
                  <c:v>17577.837319836253</c:v>
                </c:pt>
                <c:pt idx="10">
                  <c:v>23902.954558443627</c:v>
                </c:pt>
                <c:pt idx="11">
                  <c:v>32905.813765052299</c:v>
                </c:pt>
                <c:pt idx="12">
                  <c:v>44737.374315266148</c:v>
                </c:pt>
                <c:pt idx="13">
                  <c:v>59550.693701529934</c:v>
                </c:pt>
                <c:pt idx="14">
                  <c:v>77502.632803530258</c:v>
                </c:pt>
                <c:pt idx="15">
                  <c:v>95924.836494768853</c:v>
                </c:pt>
                <c:pt idx="16">
                  <c:v>116067.10226243973</c:v>
                </c:pt>
                <c:pt idx="17">
                  <c:v>137915.1286115463</c:v>
                </c:pt>
                <c:pt idx="18">
                  <c:v>161453.49150877557</c:v>
                </c:pt>
                <c:pt idx="19">
                  <c:v>186666.08233246009</c:v>
                </c:pt>
                <c:pt idx="20">
                  <c:v>211752.72590613191</c:v>
                </c:pt>
                <c:pt idx="21">
                  <c:v>236715.48855039972</c:v>
                </c:pt>
                <c:pt idx="22">
                  <c:v>261548.88945204503</c:v>
                </c:pt>
                <c:pt idx="23">
                  <c:v>286251.37380919396</c:v>
                </c:pt>
                <c:pt idx="24">
                  <c:v>310820.93627221591</c:v>
                </c:pt>
                <c:pt idx="25">
                  <c:v>335266.88610075682</c:v>
                </c:pt>
                <c:pt idx="26">
                  <c:v>359565.65817947127</c:v>
                </c:pt>
                <c:pt idx="27">
                  <c:v>376200.93273436453</c:v>
                </c:pt>
                <c:pt idx="28">
                  <c:v>375225.65025254607</c:v>
                </c:pt>
                <c:pt idx="29">
                  <c:v>374242.31366279942</c:v>
                </c:pt>
                <c:pt idx="30">
                  <c:v>373264.23606969009</c:v>
                </c:pt>
                <c:pt idx="31">
                  <c:v>372277.71071730205</c:v>
                </c:pt>
                <c:pt idx="32">
                  <c:v>371287.42878933536</c:v>
                </c:pt>
                <c:pt idx="33">
                  <c:v>370295.70230792707</c:v>
                </c:pt>
                <c:pt idx="34">
                  <c:v>369306.97344005283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0-4669-B65B-45957DD1F967}"/>
            </c:ext>
          </c:extLst>
        </c:ser>
        <c:ser>
          <c:idx val="6"/>
          <c:order val="5"/>
          <c:tx>
            <c:strRef>
              <c:f>'Emissions-Forecast-Data'!$C$18</c:f>
              <c:strCache>
                <c:ptCount val="1"/>
                <c:pt idx="0">
                  <c:v>Fuel Economy Standards (CAFE)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'Emissions-Forecast-Data'!$D$18:$AL$18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5672.5681165753631</c:v>
                </c:pt>
                <c:pt idx="5">
                  <c:v>11287.082573212218</c:v>
                </c:pt>
                <c:pt idx="6">
                  <c:v>17025.881584982737</c:v>
                </c:pt>
                <c:pt idx="7">
                  <c:v>22642.731100812322</c:v>
                </c:pt>
                <c:pt idx="8">
                  <c:v>28231.893852833542</c:v>
                </c:pt>
                <c:pt idx="9">
                  <c:v>33794.23350361723</c:v>
                </c:pt>
                <c:pt idx="10">
                  <c:v>39392.920192416175</c:v>
                </c:pt>
                <c:pt idx="11">
                  <c:v>44975.082222823519</c:v>
                </c:pt>
                <c:pt idx="12">
                  <c:v>50542.372474403586</c:v>
                </c:pt>
                <c:pt idx="13">
                  <c:v>56092.856408789987</c:v>
                </c:pt>
                <c:pt idx="14">
                  <c:v>61624.746179287904</c:v>
                </c:pt>
                <c:pt idx="15">
                  <c:v>67137.490066425991</c:v>
                </c:pt>
                <c:pt idx="16">
                  <c:v>72626.678465411533</c:v>
                </c:pt>
                <c:pt idx="17">
                  <c:v>78091.994097364484</c:v>
                </c:pt>
                <c:pt idx="18">
                  <c:v>83532.568674437469</c:v>
                </c:pt>
                <c:pt idx="19">
                  <c:v>88947.417542971089</c:v>
                </c:pt>
                <c:pt idx="20">
                  <c:v>94336.583108881488</c:v>
                </c:pt>
                <c:pt idx="21">
                  <c:v>99701.681128441007</c:v>
                </c:pt>
                <c:pt idx="22">
                  <c:v>105040.79020583967</c:v>
                </c:pt>
                <c:pt idx="23">
                  <c:v>110353.70835829352</c:v>
                </c:pt>
                <c:pt idx="24">
                  <c:v>115639.97754001524</c:v>
                </c:pt>
                <c:pt idx="25">
                  <c:v>120903.18659538368</c:v>
                </c:pt>
                <c:pt idx="26">
                  <c:v>126134.92703721067</c:v>
                </c:pt>
                <c:pt idx="27">
                  <c:v>131338.30132183852</c:v>
                </c:pt>
                <c:pt idx="28">
                  <c:v>136513.60814796377</c:v>
                </c:pt>
                <c:pt idx="29">
                  <c:v>141660.83419505868</c:v>
                </c:pt>
                <c:pt idx="30">
                  <c:v>146784.74061845499</c:v>
                </c:pt>
                <c:pt idx="31">
                  <c:v>151879.85231880366</c:v>
                </c:pt>
                <c:pt idx="32">
                  <c:v>156947.66668938112</c:v>
                </c:pt>
                <c:pt idx="33">
                  <c:v>161988.91968248377</c:v>
                </c:pt>
                <c:pt idx="34">
                  <c:v>167005.44977899559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0-4669-B65B-45957DD1F967}"/>
            </c:ext>
          </c:extLst>
        </c:ser>
        <c:ser>
          <c:idx val="12"/>
          <c:order val="6"/>
          <c:tx>
            <c:strRef>
              <c:f>'Emissions-Forecast-Data'!$C$17</c:f>
              <c:strCache>
                <c:ptCount val="1"/>
                <c:pt idx="0">
                  <c:v>WA Clean Energy Transformation Act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8575"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'Emissions-Forecast-Data'!$D$17:$AL$17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54504.807775851223</c:v>
                </c:pt>
                <c:pt idx="5">
                  <c:v>106517.64182959439</c:v>
                </c:pt>
                <c:pt idx="6">
                  <c:v>159998.12080545083</c:v>
                </c:pt>
                <c:pt idx="7">
                  <c:v>209093.27957825642</c:v>
                </c:pt>
                <c:pt idx="8">
                  <c:v>262614.44727295125</c:v>
                </c:pt>
                <c:pt idx="9">
                  <c:v>316082.04057202919</c:v>
                </c:pt>
                <c:pt idx="10">
                  <c:v>369681.45174808148</c:v>
                </c:pt>
                <c:pt idx="11">
                  <c:v>423848.57976452168</c:v>
                </c:pt>
                <c:pt idx="12">
                  <c:v>477497.69882192183</c:v>
                </c:pt>
                <c:pt idx="13">
                  <c:v>531786.27424753422</c:v>
                </c:pt>
                <c:pt idx="14">
                  <c:v>587016.95601779944</c:v>
                </c:pt>
                <c:pt idx="15">
                  <c:v>587841.32185535901</c:v>
                </c:pt>
                <c:pt idx="16">
                  <c:v>588705.76827758085</c:v>
                </c:pt>
                <c:pt idx="17">
                  <c:v>589571.96072489931</c:v>
                </c:pt>
                <c:pt idx="18">
                  <c:v>590438.72962154006</c:v>
                </c:pt>
                <c:pt idx="19">
                  <c:v>591305.7399778344</c:v>
                </c:pt>
                <c:pt idx="20">
                  <c:v>592173.99215027015</c:v>
                </c:pt>
                <c:pt idx="21">
                  <c:v>593044.8203208315</c:v>
                </c:pt>
                <c:pt idx="22">
                  <c:v>593914.21721407247</c:v>
                </c:pt>
                <c:pt idx="23">
                  <c:v>594784.01774232928</c:v>
                </c:pt>
                <c:pt idx="24">
                  <c:v>595653.88684166234</c:v>
                </c:pt>
                <c:pt idx="25">
                  <c:v>596527.32859456888</c:v>
                </c:pt>
                <c:pt idx="26">
                  <c:v>597393.65886107553</c:v>
                </c:pt>
                <c:pt idx="27">
                  <c:v>597854.76349475142</c:v>
                </c:pt>
                <c:pt idx="28">
                  <c:v>597866.25611856906</c:v>
                </c:pt>
                <c:pt idx="29">
                  <c:v>597878.32413648639</c:v>
                </c:pt>
                <c:pt idx="30">
                  <c:v>597894.4759137762</c:v>
                </c:pt>
                <c:pt idx="31">
                  <c:v>597906.86928857886</c:v>
                </c:pt>
                <c:pt idx="32">
                  <c:v>597920.84882423445</c:v>
                </c:pt>
                <c:pt idx="33">
                  <c:v>597935.75000050338</c:v>
                </c:pt>
                <c:pt idx="34">
                  <c:v>597952.24369760766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80-4669-B65B-45957DD1F967}"/>
            </c:ext>
          </c:extLst>
        </c:ser>
        <c:ser>
          <c:idx val="4"/>
          <c:order val="7"/>
          <c:tx>
            <c:strRef>
              <c:f>'Emissions-Forecast-Data'!$C$16</c:f>
              <c:strCache>
                <c:ptCount val="1"/>
                <c:pt idx="0">
                  <c:v>WA Clean Buildings Act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'Emissions-Forecast-Data'!$D$16:$AL$16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2642.2940921700792</c:v>
                </c:pt>
                <c:pt idx="6">
                  <c:v>3914.8843172512716</c:v>
                </c:pt>
                <c:pt idx="7">
                  <c:v>9795.4915320731234</c:v>
                </c:pt>
                <c:pt idx="8">
                  <c:v>10816.217111883452</c:v>
                </c:pt>
                <c:pt idx="9">
                  <c:v>11811.941031271708</c:v>
                </c:pt>
                <c:pt idx="10">
                  <c:v>12782.148825977813</c:v>
                </c:pt>
                <c:pt idx="11">
                  <c:v>12038.856349544832</c:v>
                </c:pt>
                <c:pt idx="12">
                  <c:v>12555.873492812505</c:v>
                </c:pt>
                <c:pt idx="13">
                  <c:v>12358.302386711235</c:v>
                </c:pt>
                <c:pt idx="14">
                  <c:v>11143.834532374167</c:v>
                </c:pt>
                <c:pt idx="15">
                  <c:v>9920.6886999408016</c:v>
                </c:pt>
                <c:pt idx="16">
                  <c:v>9058.2166049947264</c:v>
                </c:pt>
                <c:pt idx="17">
                  <c:v>8196.0424601553241</c:v>
                </c:pt>
                <c:pt idx="18">
                  <c:v>7334.1700195957674</c:v>
                </c:pt>
                <c:pt idx="19">
                  <c:v>6472.6030847880756</c:v>
                </c:pt>
                <c:pt idx="20">
                  <c:v>5611.3455051055644</c:v>
                </c:pt>
                <c:pt idx="21">
                  <c:v>4750.4011784226168</c:v>
                </c:pt>
                <c:pt idx="22">
                  <c:v>3889.7740517272614</c:v>
                </c:pt>
                <c:pt idx="23">
                  <c:v>3029.4681217387551</c:v>
                </c:pt>
                <c:pt idx="24">
                  <c:v>2169.4874355369247</c:v>
                </c:pt>
                <c:pt idx="25">
                  <c:v>1309.8360911913915</c:v>
                </c:pt>
                <c:pt idx="26">
                  <c:v>450.51823841186706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80-4669-B65B-45957DD1F967}"/>
            </c:ext>
          </c:extLst>
        </c:ser>
        <c:ser>
          <c:idx val="2"/>
          <c:order val="8"/>
          <c:tx>
            <c:strRef>
              <c:f>'Emissions-Forecast-Data'!$C$15</c:f>
              <c:strCache>
                <c:ptCount val="1"/>
                <c:pt idx="0">
                  <c:v>WA Energy Code (SB 5854)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'Emissions-Forecast-Data'!$D$15:$AL$15</c:f>
              <c:numCache>
                <c:formatCode>_(* #,##0_);_(* \(#,##0\);_(* "-"_);_(@_)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4406.3726049370598</c:v>
                </c:pt>
                <c:pt idx="5">
                  <c:v>8504.3021186944097</c:v>
                </c:pt>
                <c:pt idx="6">
                  <c:v>19205.348027276807</c:v>
                </c:pt>
                <c:pt idx="7">
                  <c:v>32257.026068468811</c:v>
                </c:pt>
                <c:pt idx="8">
                  <c:v>46644.899684158387</c:v>
                </c:pt>
                <c:pt idx="9">
                  <c:v>61229.031432328979</c:v>
                </c:pt>
                <c:pt idx="10">
                  <c:v>76414.307427884778</c:v>
                </c:pt>
                <c:pt idx="11">
                  <c:v>90808.684693049407</c:v>
                </c:pt>
                <c:pt idx="12">
                  <c:v>103253.44423616922</c:v>
                </c:pt>
                <c:pt idx="13">
                  <c:v>115718.17917107651</c:v>
                </c:pt>
                <c:pt idx="14">
                  <c:v>128195.34179680783</c:v>
                </c:pt>
                <c:pt idx="15">
                  <c:v>140688.90363127599</c:v>
                </c:pt>
                <c:pt idx="16">
                  <c:v>152492.55687658791</c:v>
                </c:pt>
                <c:pt idx="17">
                  <c:v>164294.85534972115</c:v>
                </c:pt>
                <c:pt idx="18">
                  <c:v>176103.53493794391</c:v>
                </c:pt>
                <c:pt idx="19">
                  <c:v>187922.52274065732</c:v>
                </c:pt>
                <c:pt idx="20">
                  <c:v>199759.69109283667</c:v>
                </c:pt>
                <c:pt idx="21">
                  <c:v>211631.00768715574</c:v>
                </c:pt>
                <c:pt idx="22">
                  <c:v>223536.72814411798</c:v>
                </c:pt>
                <c:pt idx="23">
                  <c:v>235477.66835931514</c:v>
                </c:pt>
                <c:pt idx="24">
                  <c:v>247456.73361145018</c:v>
                </c:pt>
                <c:pt idx="25">
                  <c:v>259492.24226579722</c:v>
                </c:pt>
                <c:pt idx="26">
                  <c:v>271560.48192095675</c:v>
                </c:pt>
                <c:pt idx="27">
                  <c:v>283664.1837608706</c:v>
                </c:pt>
                <c:pt idx="28">
                  <c:v>295814.17559839762</c:v>
                </c:pt>
                <c:pt idx="29">
                  <c:v>308014.52961553354</c:v>
                </c:pt>
                <c:pt idx="30">
                  <c:v>320284.73202346324</c:v>
                </c:pt>
                <c:pt idx="31">
                  <c:v>332615.23511551809</c:v>
                </c:pt>
                <c:pt idx="32">
                  <c:v>345005.57147474238</c:v>
                </c:pt>
                <c:pt idx="33">
                  <c:v>357462.71603662346</c:v>
                </c:pt>
                <c:pt idx="34">
                  <c:v>369995.40741410758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80-4669-B65B-45957DD1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702831"/>
        <c:axId val="1342690351"/>
      </c:areaChart>
      <c:lineChart>
        <c:grouping val="standard"/>
        <c:varyColors val="0"/>
        <c:ser>
          <c:idx val="5"/>
          <c:order val="9"/>
          <c:tx>
            <c:strRef>
              <c:f>'Emissions-Forecast-Data'!$C$23</c:f>
              <c:strCache>
                <c:ptCount val="1"/>
                <c:pt idx="0">
                  <c:v>City Targets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1180-4669-B65B-45957DD1F967}"/>
              </c:ext>
            </c:extLst>
          </c:dPt>
          <c:dPt>
            <c:idx val="14"/>
            <c:marker>
              <c:symbol val="diamond"/>
              <c:size val="10"/>
              <c:spPr>
                <a:solidFill>
                  <a:schemeClr val="tx2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80-4669-B65B-45957DD1F967}"/>
              </c:ext>
            </c:extLst>
          </c:dPt>
          <c:dPt>
            <c:idx val="24"/>
            <c:marker>
              <c:symbol val="diamond"/>
              <c:size val="10"/>
              <c:spPr>
                <a:solidFill>
                  <a:schemeClr val="tx2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80-4669-B65B-45957DD1F967}"/>
              </c:ext>
            </c:extLst>
          </c:dPt>
          <c:dPt>
            <c:idx val="34"/>
            <c:marker>
              <c:symbol val="diamond"/>
              <c:size val="10"/>
              <c:spPr>
                <a:solidFill>
                  <a:schemeClr val="tx2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80-4669-B65B-45957DD1F967}"/>
              </c:ext>
            </c:extLst>
          </c:dPt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'Emissions-Forecast-Data'!$D$23:$AL$23</c:f>
              <c:numCache>
                <c:formatCode>_(* #,##0_);_(* \(#,##0\);_(* "-"_);_(@_)</c:formatCode>
                <c:ptCount val="35"/>
                <c:pt idx="0" formatCode="_(* #,##0_);_(* \(#,##0\);_(* &quot;-&quot;??_);_(@_)">
                  <c:v>2038142.0927576637</c:v>
                </c:pt>
                <c:pt idx="1">
                  <c:v>2107139.1150532654</c:v>
                </c:pt>
                <c:pt idx="2">
                  <c:v>2085911.0753965934</c:v>
                </c:pt>
                <c:pt idx="3">
                  <c:v>2131275.2613883652</c:v>
                </c:pt>
                <c:pt idx="4">
                  <c:v>2039449.2067836775</c:v>
                </c:pt>
                <c:pt idx="5">
                  <c:v>1947601.6661353009</c:v>
                </c:pt>
                <c:pt idx="6">
                  <c:v>1855754.1254869243</c:v>
                </c:pt>
                <c:pt idx="7">
                  <c:v>1763906.5848385477</c:v>
                </c:pt>
                <c:pt idx="8">
                  <c:v>1672059.0441901712</c:v>
                </c:pt>
                <c:pt idx="9">
                  <c:v>1580211.5035417946</c:v>
                </c:pt>
                <c:pt idx="10">
                  <c:v>1488363.962893418</c:v>
                </c:pt>
                <c:pt idx="11">
                  <c:v>1396516.4222450415</c:v>
                </c:pt>
                <c:pt idx="12">
                  <c:v>1304668.8815966649</c:v>
                </c:pt>
                <c:pt idx="13">
                  <c:v>1212821.3409482883</c:v>
                </c:pt>
                <c:pt idx="14" formatCode="_(* #,##0_);_(* \(#,##0\);_(* &quot;-&quot;??_);_(@_)">
                  <c:v>1120978.1510167152</c:v>
                </c:pt>
                <c:pt idx="15">
                  <c:v>1070020.4457408253</c:v>
                </c:pt>
                <c:pt idx="16">
                  <c:v>1019067.0911817383</c:v>
                </c:pt>
                <c:pt idx="17">
                  <c:v>968113.73662265134</c:v>
                </c:pt>
                <c:pt idx="18">
                  <c:v>917160.38206356438</c:v>
                </c:pt>
                <c:pt idx="19">
                  <c:v>866207.02750447742</c:v>
                </c:pt>
                <c:pt idx="20">
                  <c:v>815253.67294539046</c:v>
                </c:pt>
                <c:pt idx="21">
                  <c:v>764300.31838630349</c:v>
                </c:pt>
                <c:pt idx="22">
                  <c:v>713346.96382721653</c:v>
                </c:pt>
                <c:pt idx="23">
                  <c:v>662393.60926812957</c:v>
                </c:pt>
                <c:pt idx="24" formatCode="_(* #,##0_);_(* \(#,##0\);_(* &quot;-&quot;??_);_(@_)">
                  <c:v>611442.62782729918</c:v>
                </c:pt>
                <c:pt idx="25">
                  <c:v>560486.90014995611</c:v>
                </c:pt>
                <c:pt idx="26">
                  <c:v>509533.54559086921</c:v>
                </c:pt>
                <c:pt idx="27">
                  <c:v>458580.19103178231</c:v>
                </c:pt>
                <c:pt idx="28">
                  <c:v>407626.8364726954</c:v>
                </c:pt>
                <c:pt idx="29">
                  <c:v>356673.4819136085</c:v>
                </c:pt>
                <c:pt idx="30">
                  <c:v>305720.1273545216</c:v>
                </c:pt>
                <c:pt idx="31">
                  <c:v>254766.77279543469</c:v>
                </c:pt>
                <c:pt idx="32">
                  <c:v>203813.41823634779</c:v>
                </c:pt>
                <c:pt idx="33">
                  <c:v>152860.06367726089</c:v>
                </c:pt>
                <c:pt idx="34" formatCode="_(* #,##0_);_(* \(#,##0\);_(* &quot;-&quot;??_);_(@_)">
                  <c:v>101906.70911817392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80-4669-B65B-45957DD1F967}"/>
            </c:ext>
          </c:extLst>
        </c:ser>
        <c:ser>
          <c:idx val="0"/>
          <c:order val="10"/>
          <c:tx>
            <c:strRef>
              <c:f>'Emissions-Forecast-Data'!$C$14</c:f>
              <c:strCache>
                <c:ptCount val="1"/>
                <c:pt idx="0">
                  <c:v>No action future</c:v>
                </c:pt>
              </c:strCache>
            </c:strRef>
          </c:tx>
          <c:spPr>
            <a:ln w="254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'Emissions-Forecast-Data'!$D$13:$AL$13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'Emissions-Forecast-Data'!$D$14:$AL$14</c:f>
              <c:numCache>
                <c:formatCode>_(* #,##0_);_(* \(#,##0\);_(* "-"_);_(@_)</c:formatCode>
                <c:ptCount val="35"/>
                <c:pt idx="0">
                  <c:v>2038142.0927576637</c:v>
                </c:pt>
                <c:pt idx="1">
                  <c:v>2107139.1150532654</c:v>
                </c:pt>
                <c:pt idx="2">
                  <c:v>2085911.0753965934</c:v>
                </c:pt>
                <c:pt idx="3">
                  <c:v>2131275.2613883652</c:v>
                </c:pt>
                <c:pt idx="4">
                  <c:v>2158474.553960898</c:v>
                </c:pt>
                <c:pt idx="5">
                  <c:v>2170762.054807459</c:v>
                </c:pt>
                <c:pt idx="6">
                  <c:v>2200397.2796489503</c:v>
                </c:pt>
                <c:pt idx="7">
                  <c:v>2222389.6242053099</c:v>
                </c:pt>
                <c:pt idx="8">
                  <c:v>2244556.665528079</c:v>
                </c:pt>
                <c:pt idx="9">
                  <c:v>2266901.7752648494</c:v>
                </c:pt>
                <c:pt idx="10">
                  <c:v>2292254.844962772</c:v>
                </c:pt>
                <c:pt idx="11">
                  <c:v>2314089.6880274895</c:v>
                </c:pt>
                <c:pt idx="12">
                  <c:v>2335838.2738744263</c:v>
                </c:pt>
                <c:pt idx="13">
                  <c:v>2357473.319236713</c:v>
                </c:pt>
                <c:pt idx="14">
                  <c:v>2378980.1296025473</c:v>
                </c:pt>
                <c:pt idx="15">
                  <c:v>2400381.7513655405</c:v>
                </c:pt>
                <c:pt idx="16">
                  <c:v>2421594.3480475419</c:v>
                </c:pt>
                <c:pt idx="17">
                  <c:v>2442653.5683695469</c:v>
                </c:pt>
                <c:pt idx="18">
                  <c:v>2463573.0664773504</c:v>
                </c:pt>
                <c:pt idx="19">
                  <c:v>2484360.2221040586</c:v>
                </c:pt>
                <c:pt idx="20">
                  <c:v>2505041.292730818</c:v>
                </c:pt>
                <c:pt idx="21">
                  <c:v>2525667.7017575298</c:v>
                </c:pt>
                <c:pt idx="22">
                  <c:v>2546215.4307201165</c:v>
                </c:pt>
                <c:pt idx="23">
                  <c:v>2566695.059422568</c:v>
                </c:pt>
                <c:pt idx="24">
                  <c:v>2587110.8941338612</c:v>
                </c:pt>
                <c:pt idx="25">
                  <c:v>2607533.2797401766</c:v>
                </c:pt>
                <c:pt idx="26">
                  <c:v>2627831.3600403415</c:v>
                </c:pt>
                <c:pt idx="27">
                  <c:v>2648069.2217682465</c:v>
                </c:pt>
                <c:pt idx="28">
                  <c:v>2668260.6628838396</c:v>
                </c:pt>
                <c:pt idx="29">
                  <c:v>2688413.2087464388</c:v>
                </c:pt>
                <c:pt idx="30">
                  <c:v>2708600.4242787161</c:v>
                </c:pt>
                <c:pt idx="31">
                  <c:v>2728748.1222518855</c:v>
                </c:pt>
                <c:pt idx="32">
                  <c:v>2748882.7393815224</c:v>
                </c:pt>
                <c:pt idx="33">
                  <c:v>2769018.1525759692</c:v>
                </c:pt>
                <c:pt idx="34">
                  <c:v>2789180.8311298606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80-4669-B65B-45957DD1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702831"/>
        <c:axId val="1342690351"/>
      </c:lineChart>
      <c:catAx>
        <c:axId val="13427028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69035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2690351"/>
        <c:scaling>
          <c:orientation val="minMax"/>
          <c:max val="3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MTCO</a:t>
                </a:r>
                <a:r>
                  <a:rPr lang="en-US" sz="1100" b="1" baseline="-25000"/>
                  <a:t>2</a:t>
                </a:r>
                <a:r>
                  <a:rPr lang="en-US" sz="1100" b="1"/>
                  <a:t>e</a:t>
                </a:r>
              </a:p>
            </c:rich>
          </c:tx>
          <c:layout>
            <c:manualLayout>
              <c:xMode val="edge"/>
              <c:yMode val="edge"/>
              <c:x val="2.0122812373258848E-2"/>
              <c:y val="4.887707752877306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2702831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Projected Remaining</a:t>
            </a:r>
            <a:r>
              <a:rPr lang="en-US" b="1" baseline="0"/>
              <a:t> Emission Sources </a:t>
            </a:r>
            <a:r>
              <a:rPr lang="en-US" b="1"/>
              <a:t>-</a:t>
            </a:r>
            <a:r>
              <a:rPr lang="en-US" b="1" baseline="0"/>
              <a:t> Detailed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'Emissions-Forecast-Graph'!$F$75</c:f>
              <c:strCache>
                <c:ptCount val="1"/>
                <c:pt idx="0">
                  <c:v>Refrigerants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D95-4B32-BF9E-D38FE010AF58}"/>
              </c:ext>
            </c:extLst>
          </c:dPt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'Emissions-Forecast-Graph'!$G$75:$J$75</c:f>
              <c:numCache>
                <c:formatCode>_(* #,##0_);_(* \(#,##0\);_(* "-"??_);_(@_)</c:formatCode>
                <c:ptCount val="4"/>
                <c:pt idx="0">
                  <c:v>120812</c:v>
                </c:pt>
                <c:pt idx="1">
                  <c:v>79736.027266893143</c:v>
                </c:pt>
                <c:pt idx="2">
                  <c:v>48928.925822866222</c:v>
                </c:pt>
                <c:pt idx="3">
                  <c:v>18121.824378839359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5-4B32-BF9E-D38FE010AF58}"/>
            </c:ext>
          </c:extLst>
        </c:ser>
        <c:ser>
          <c:idx val="7"/>
          <c:order val="1"/>
          <c:tx>
            <c:strRef>
              <c:f>'Emissions-Forecast-Graph'!$F$74</c:f>
              <c:strCache>
                <c:ptCount val="1"/>
                <c:pt idx="0">
                  <c:v>Wastewater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'Emissions-Forecast-Graph'!$G$74:$J$74</c:f>
              <c:numCache>
                <c:formatCode>_(* #,##0_);_(* \(#,##0\);_(* "-"??_);_(@_)</c:formatCode>
                <c:ptCount val="4"/>
                <c:pt idx="0">
                  <c:v>2490.470777744069</c:v>
                </c:pt>
                <c:pt idx="1">
                  <c:v>2724.8742038767227</c:v>
                </c:pt>
                <c:pt idx="2">
                  <c:v>2927.2158654509599</c:v>
                </c:pt>
                <c:pt idx="3">
                  <c:v>3106.6405953660578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5-4B32-BF9E-D38FE010AF58}"/>
            </c:ext>
          </c:extLst>
        </c:ser>
        <c:ser>
          <c:idx val="6"/>
          <c:order val="2"/>
          <c:tx>
            <c:strRef>
              <c:f>'Emissions-Forecast-Graph'!$F$73</c:f>
              <c:strCache>
                <c:ptCount val="1"/>
                <c:pt idx="0">
                  <c:v>Solid Waste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'Emissions-Forecast-Graph'!$G$73:$J$73</c:f>
              <c:numCache>
                <c:formatCode>_(* #,##0_);_(* \(#,##0\);_(* "-"??_);_(@_)</c:formatCode>
                <c:ptCount val="4"/>
                <c:pt idx="0">
                  <c:v>116166.86</c:v>
                </c:pt>
                <c:pt idx="1">
                  <c:v>128455.20602838058</c:v>
                </c:pt>
                <c:pt idx="2">
                  <c:v>137993.93621587494</c:v>
                </c:pt>
                <c:pt idx="3">
                  <c:v>146452.32325445442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95-4B32-BF9E-D38FE010AF58}"/>
            </c:ext>
          </c:extLst>
        </c:ser>
        <c:ser>
          <c:idx val="9"/>
          <c:order val="3"/>
          <c:tx>
            <c:strRef>
              <c:f>'Emissions-Forecast-Graph'!$F$72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'Emissions-Forecast-Graph'!$G$72:$J$72</c:f>
              <c:numCache>
                <c:formatCode>_(* #,##0_);_(* \(#,##0\);_(* "-"??_);_(@_)</c:formatCode>
                <c:ptCount val="4"/>
                <c:pt idx="0">
                  <c:v>197021.88</c:v>
                </c:pt>
                <c:pt idx="1">
                  <c:v>217862.0125558319</c:v>
                </c:pt>
                <c:pt idx="2">
                  <c:v>234039.84621572614</c:v>
                </c:pt>
                <c:pt idx="3">
                  <c:v>248385.4012163849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95-4B32-BF9E-D38FE010AF58}"/>
            </c:ext>
          </c:extLst>
        </c:ser>
        <c:ser>
          <c:idx val="5"/>
          <c:order val="4"/>
          <c:tx>
            <c:strRef>
              <c:f>'Emissions-Forecast-Graph'!$F$71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'Emissions-Forecast-Graph'!$G$71:$J$71</c:f>
              <c:numCache>
                <c:formatCode>_(* #,##0_);_(* \(#,##0\);_(* "-"??_);_(@_)</c:formatCode>
                <c:ptCount val="4"/>
                <c:pt idx="0">
                  <c:v>165.26472742000004</c:v>
                </c:pt>
                <c:pt idx="1">
                  <c:v>182.34013947440619</c:v>
                </c:pt>
                <c:pt idx="2">
                  <c:v>195.88021656876836</c:v>
                </c:pt>
                <c:pt idx="3">
                  <c:v>207.88676359810663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95-4B32-BF9E-D38FE010AF58}"/>
            </c:ext>
          </c:extLst>
        </c:ser>
        <c:ser>
          <c:idx val="4"/>
          <c:order val="5"/>
          <c:tx>
            <c:strRef>
              <c:f>'Emissions-Forecast-Graph'!$F$70</c:f>
              <c:strCache>
                <c:ptCount val="1"/>
                <c:pt idx="0">
                  <c:v>Off-Road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'Emissions-Forecast-Graph'!$G$70:$J$70</c:f>
              <c:numCache>
                <c:formatCode>_(* #,##0_);_(* \(#,##0\);_(* "-"??_);_(@_)</c:formatCode>
                <c:ptCount val="4"/>
                <c:pt idx="0">
                  <c:v>95535.97</c:v>
                </c:pt>
                <c:pt idx="1">
                  <c:v>102342.81488059023</c:v>
                </c:pt>
                <c:pt idx="2">
                  <c:v>103362.34147718806</c:v>
                </c:pt>
                <c:pt idx="3">
                  <c:v>109697.97268970867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95-4B32-BF9E-D38FE010AF58}"/>
            </c:ext>
          </c:extLst>
        </c:ser>
        <c:ser>
          <c:idx val="3"/>
          <c:order val="6"/>
          <c:tx>
            <c:strRef>
              <c:f>'Emissions-Forecast-Graph'!$F$69</c:f>
              <c:strCache>
                <c:ptCount val="1"/>
                <c:pt idx="0">
                  <c:v>On-Road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'Emissions-Forecast-Graph'!$G$69:$J$69</c:f>
              <c:numCache>
                <c:formatCode>_(* #,##0_);_(* \(#,##0\);_(* "-"??_);_(@_)</c:formatCode>
                <c:ptCount val="4"/>
                <c:pt idx="0">
                  <c:v>557759.80657696316</c:v>
                </c:pt>
                <c:pt idx="1">
                  <c:v>461047.37155600975</c:v>
                </c:pt>
                <c:pt idx="2">
                  <c:v>212625.55206662649</c:v>
                </c:pt>
                <c:pt idx="3">
                  <c:v>150252.05148821027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95-4B32-BF9E-D38FE010AF58}"/>
            </c:ext>
          </c:extLst>
        </c:ser>
        <c:ser>
          <c:idx val="2"/>
          <c:order val="7"/>
          <c:tx>
            <c:strRef>
              <c:f>'Emissions-Forecast-Graph'!$F$68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'Emissions-Forecast-Graph'!$G$68:$J$68</c:f>
              <c:numCache>
                <c:formatCode>_(* #,##0_);_(* \(#,##0\);_(* "-"??_);_(@_)</c:formatCode>
                <c:ptCount val="4"/>
                <c:pt idx="0">
                  <c:v>13431</c:v>
                </c:pt>
                <c:pt idx="1">
                  <c:v>13467.599748793004</c:v>
                </c:pt>
                <c:pt idx="2">
                  <c:v>13455.859230908123</c:v>
                </c:pt>
                <c:pt idx="3">
                  <c:v>13452.834066790545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95-4B32-BF9E-D38FE010AF58}"/>
            </c:ext>
          </c:extLst>
        </c:ser>
        <c:ser>
          <c:idx val="1"/>
          <c:order val="8"/>
          <c:tx>
            <c:strRef>
              <c:f>'Emissions-Forecast-Graph'!$F$67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'Emissions-Forecast-Graph'!$G$67:$J$67</c:f>
              <c:numCache>
                <c:formatCode>_(* #,##0_);_(* \(#,##0\);_(* "-"??_);_(@_)</c:formatCode>
                <c:ptCount val="4"/>
                <c:pt idx="0">
                  <c:v>432218.79861709697</c:v>
                </c:pt>
                <c:pt idx="1">
                  <c:v>433913.57499880227</c:v>
                </c:pt>
                <c:pt idx="2">
                  <c:v>433634.08842921344</c:v>
                </c:pt>
                <c:pt idx="3">
                  <c:v>433677.91056192701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95-4B32-BF9E-D38FE010AF58}"/>
            </c:ext>
          </c:extLst>
        </c:ser>
        <c:ser>
          <c:idx val="0"/>
          <c:order val="9"/>
          <c:tx>
            <c:strRef>
              <c:f>'Emissions-Forecast-Graph'!$F$66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'Emissions-Forecast-Graph'!$G$66:$J$66</c:f>
              <c:numCache>
                <c:formatCode>_(* #,##0_);_(* \(#,##0\);_(* "-"??_);_(@_)</c:formatCode>
                <c:ptCount val="4"/>
                <c:pt idx="0">
                  <c:v>595673.21068914095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95-4B32-BF9E-D38FE010A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0814783"/>
        <c:axId val="1840813119"/>
      </c:barChart>
      <c:lineChart>
        <c:grouping val="standard"/>
        <c:varyColors val="0"/>
        <c:ser>
          <c:idx val="10"/>
          <c:order val="10"/>
          <c:tx>
            <c:strRef>
              <c:f>'Emissions-Forecast-Graph'!$F$77</c:f>
              <c:strCache>
                <c:ptCount val="1"/>
                <c:pt idx="0">
                  <c:v>City Targets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tx1"/>
              </a:solidFill>
              <a:ln w="15875">
                <a:solidFill>
                  <a:schemeClr val="bg1"/>
                </a:solidFill>
              </a:ln>
              <a:effectLst/>
            </c:spPr>
          </c:marker>
          <c:cat>
            <c:numRef>
              <c:f>'Emissions-Forecast-Graph'!$G$65:$J$65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'Emissions-Forecast-Graph'!$G$77:$J$77</c:f>
              <c:numCache>
                <c:formatCode>_(* #,##0_);_(* \(#,##0\);_(* "-"??_);_(@_)</c:formatCode>
                <c:ptCount val="4"/>
                <c:pt idx="0">
                  <c:v>2131275.2613883652</c:v>
                </c:pt>
                <c:pt idx="1">
                  <c:v>1120978.1510167152</c:v>
                </c:pt>
                <c:pt idx="2">
                  <c:v>611442.62782729918</c:v>
                </c:pt>
                <c:pt idx="3">
                  <c:v>101906.70911817392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95-4B32-BF9E-D38FE010A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814783"/>
        <c:axId val="1840813119"/>
      </c:lineChart>
      <c:catAx>
        <c:axId val="184081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813119"/>
        <c:crosses val="autoZero"/>
        <c:auto val="1"/>
        <c:lblAlgn val="ctr"/>
        <c:lblOffset val="100"/>
        <c:noMultiLvlLbl val="0"/>
      </c:catAx>
      <c:valAx>
        <c:axId val="1840813119"/>
        <c:scaling>
          <c:orientation val="minMax"/>
          <c:max val="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MTCO</a:t>
                </a:r>
                <a:r>
                  <a:rPr lang="en-US" sz="1000" b="1" i="0" u="none" strike="noStrike" kern="1200" baseline="-2500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2</a:t>
                </a:r>
                <a:r>
                  <a:rPr lang="en-US" sz="10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814783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Projected Remaining Emission Sources -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1"/>
          <c:tx>
            <c:strRef>
              <c:f>'Emissions-Forecast-Graph'!$F$52</c:f>
              <c:strCache>
                <c:ptCount val="1"/>
                <c:pt idx="0">
                  <c:v> Refrigerants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'Emissions-Forecast-Graph'!$G$47:$J$47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'Emissions-Forecast-Graph'!$G$52:$J$52</c:f>
              <c:numCache>
                <c:formatCode>_(* #,##0_);_(* \(#,##0\);_(* "-"??_);_(@_)</c:formatCode>
                <c:ptCount val="4"/>
                <c:pt idx="0">
                  <c:v>120812</c:v>
                </c:pt>
                <c:pt idx="1">
                  <c:v>79736.027266893143</c:v>
                </c:pt>
                <c:pt idx="2">
                  <c:v>48928.925822866222</c:v>
                </c:pt>
                <c:pt idx="3">
                  <c:v>18121.824378839359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A-461D-94FF-01375D70F2CE}"/>
            </c:ext>
          </c:extLst>
        </c:ser>
        <c:ser>
          <c:idx val="3"/>
          <c:order val="2"/>
          <c:tx>
            <c:strRef>
              <c:f>'Emissions-Forecast-Graph'!$F$51</c:f>
              <c:strCache>
                <c:ptCount val="1"/>
                <c:pt idx="0">
                  <c:v> Wastewater 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numRef>
              <c:f>'Emissions-Forecast-Graph'!$G$47:$J$47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'Emissions-Forecast-Graph'!$G$51:$J$51</c:f>
              <c:numCache>
                <c:formatCode>_(* #,##0_);_(* \(#,##0\);_(* "-"??_);_(@_)</c:formatCode>
                <c:ptCount val="4"/>
                <c:pt idx="0">
                  <c:v>2490.470777744069</c:v>
                </c:pt>
                <c:pt idx="1">
                  <c:v>2724.8742038767227</c:v>
                </c:pt>
                <c:pt idx="2">
                  <c:v>2927.2158654509599</c:v>
                </c:pt>
                <c:pt idx="3">
                  <c:v>3106.6405953660578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A-461D-94FF-01375D70F2CE}"/>
            </c:ext>
          </c:extLst>
        </c:ser>
        <c:ser>
          <c:idx val="2"/>
          <c:order val="3"/>
          <c:tx>
            <c:strRef>
              <c:f>'Emissions-Forecast-Graph'!$F$50</c:f>
              <c:strCache>
                <c:ptCount val="1"/>
                <c:pt idx="0">
                  <c:v> Solid Waste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'Emissions-Forecast-Graph'!$G$47:$J$47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'Emissions-Forecast-Graph'!$G$50:$J$50</c:f>
              <c:numCache>
                <c:formatCode>_(* #,##0_);_(* \(#,##0\);_(* "-"??_);_(@_)</c:formatCode>
                <c:ptCount val="4"/>
                <c:pt idx="0">
                  <c:v>116166.86</c:v>
                </c:pt>
                <c:pt idx="1">
                  <c:v>128455.20602838058</c:v>
                </c:pt>
                <c:pt idx="2">
                  <c:v>137993.93621587494</c:v>
                </c:pt>
                <c:pt idx="3">
                  <c:v>146452.32325445442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A-461D-94FF-01375D70F2CE}"/>
            </c:ext>
          </c:extLst>
        </c:ser>
        <c:ser>
          <c:idx val="1"/>
          <c:order val="4"/>
          <c:tx>
            <c:strRef>
              <c:f>'Emissions-Forecast-Graph'!$F$49</c:f>
              <c:strCache>
                <c:ptCount val="1"/>
                <c:pt idx="0">
                  <c:v> Vehicles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'Emissions-Forecast-Graph'!$G$47:$J$47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'Emissions-Forecast-Graph'!$G$49:$J$49</c:f>
              <c:numCache>
                <c:formatCode>_(* #,##0_);_(* \(#,##0\);_(* "-"??_);_(@_)</c:formatCode>
                <c:ptCount val="4"/>
                <c:pt idx="0">
                  <c:v>850482.9213043832</c:v>
                </c:pt>
                <c:pt idx="1">
                  <c:v>781434.53913190623</c:v>
                </c:pt>
                <c:pt idx="2">
                  <c:v>550223.61997610948</c:v>
                </c:pt>
                <c:pt idx="3">
                  <c:v>508543.31215790194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A-461D-94FF-01375D70F2CE}"/>
            </c:ext>
          </c:extLst>
        </c:ser>
        <c:ser>
          <c:idx val="0"/>
          <c:order val="5"/>
          <c:tx>
            <c:strRef>
              <c:f>'Emissions-Forecast-Graph'!$F$48</c:f>
              <c:strCache>
                <c:ptCount val="1"/>
                <c:pt idx="0">
                  <c:v> Building Energy 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'Emissions-Forecast-Graph'!$G$47:$J$47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'Emissions-Forecast-Graph'!$G$48:$J$48</c:f>
              <c:numCache>
                <c:formatCode>_(* #,##0_);_(* \(#,##0\);_(* "-"??_);_(@_)</c:formatCode>
                <c:ptCount val="4"/>
                <c:pt idx="0">
                  <c:v>1041323.0093062379</c:v>
                </c:pt>
                <c:pt idx="1">
                  <c:v>447381.17474759527</c:v>
                </c:pt>
                <c:pt idx="2">
                  <c:v>447089.94766012154</c:v>
                </c:pt>
                <c:pt idx="3">
                  <c:v>447130.74462871754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A-461D-94FF-01375D70F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0814783"/>
        <c:axId val="1840813119"/>
      </c:barChart>
      <c:lineChart>
        <c:grouping val="standard"/>
        <c:varyColors val="0"/>
        <c:ser>
          <c:idx val="10"/>
          <c:order val="0"/>
          <c:tx>
            <c:strRef>
              <c:f>'Emissions-Forecast-Graph'!$F$77</c:f>
              <c:strCache>
                <c:ptCount val="1"/>
                <c:pt idx="0">
                  <c:v>City Targets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'Emissions-Forecast-Graph'!$G$47:$J$47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'Emissions-Forecast-Graph'!$G$54:$J$54</c:f>
              <c:numCache>
                <c:formatCode>_(* #,##0_);_(* \(#,##0\);_(* "-"??_);_(@_)</c:formatCode>
                <c:ptCount val="4"/>
                <c:pt idx="0">
                  <c:v>2131275.2613883652</c:v>
                </c:pt>
                <c:pt idx="1">
                  <c:v>1120978.1510167152</c:v>
                </c:pt>
                <c:pt idx="2">
                  <c:v>611442.62782729918</c:v>
                </c:pt>
                <c:pt idx="3">
                  <c:v>101906.70911817392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A-461D-94FF-01375D70F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814783"/>
        <c:axId val="1840813119"/>
      </c:lineChart>
      <c:catAx>
        <c:axId val="184081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813119"/>
        <c:crosses val="autoZero"/>
        <c:auto val="1"/>
        <c:lblAlgn val="ctr"/>
        <c:lblOffset val="100"/>
        <c:noMultiLvlLbl val="0"/>
      </c:catAx>
      <c:valAx>
        <c:axId val="1840813119"/>
        <c:scaling>
          <c:orientation val="minMax"/>
          <c:max val="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MTCO</a:t>
                </a:r>
                <a:r>
                  <a:rPr lang="en-US" sz="1000" b="1" i="0" u="none" strike="noStrike" kern="1200" baseline="-2500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2</a:t>
                </a:r>
                <a:r>
                  <a:rPr lang="en-US" sz="1000" b="1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814783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Emission</a:t>
            </a:r>
            <a:r>
              <a:rPr lang="en-US" b="1" baseline="0"/>
              <a:t> Reductions Needed To Meet Targets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'Emissions-Forecast-Graph'!$F$37</c:f>
              <c:strCache>
                <c:ptCount val="1"/>
                <c:pt idx="0">
                  <c:v>Business-As-Usual Forecast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204622713022318E-17"/>
                  <c:y val="-0.22317691459273492"/>
                </c:manualLayout>
              </c:layout>
              <c:tx>
                <c:rich>
                  <a:bodyPr/>
                  <a:lstStyle/>
                  <a:p>
                    <a:fld id="{33019451-228B-467F-B786-FA9ED624A596}" type="VALUE">
                      <a:rPr lang="en-US"/>
                      <a:pPr/>
                      <a:t>[VALUE]</a:t>
                    </a:fld>
                    <a:endParaRPr lang="en-US"/>
                  </a:p>
                  <a:p>
                    <a:r>
                      <a:rPr lang="en-US"/>
                      <a:t>MTCO2e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1EB4-4D60-9BEB-04BEB6289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'Emissions-Forecast-Graph'!$G$28:$J$28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'Emissions-Forecast-Graph'!$G$37</c:f>
              <c:numCache>
                <c:formatCode>_(* #,##0_);_(* \(#,##0\);_(* "-"_);_(@_)</c:formatCode>
                <c:ptCount val="1"/>
                <c:pt idx="0">
                  <c:v>2131275.2613883652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4-4D60-9BEB-04BEB6289230}"/>
            </c:ext>
          </c:extLst>
        </c:ser>
        <c:ser>
          <c:idx val="5"/>
          <c:order val="4"/>
          <c:tx>
            <c:strRef>
              <c:f>'Emissions-Forecast-Graph'!$F$30</c:f>
              <c:strCache>
                <c:ptCount val="1"/>
                <c:pt idx="0">
                  <c:v>Remaining Emissions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'Emissions-Forecast-Graph'!$G$30:$J$30</c:f>
              <c:numCache>
                <c:formatCode>_(* #,##0_);_(* \(#,##0\);_(* "-"??_);_(@_)</c:formatCode>
                <c:ptCount val="4"/>
                <c:pt idx="1">
                  <c:v>1120978.1510167152</c:v>
                </c:pt>
                <c:pt idx="2">
                  <c:v>611442.62782729918</c:v>
                </c:pt>
                <c:pt idx="3">
                  <c:v>101906.70911817392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B4-4D60-9BEB-04BEB6289230}"/>
            </c:ext>
          </c:extLst>
        </c:ser>
        <c:ser>
          <c:idx val="4"/>
          <c:order val="5"/>
          <c:tx>
            <c:strRef>
              <c:f>'Emissions-Forecast-Graph'!$F$29</c:f>
              <c:strCache>
                <c:ptCount val="1"/>
                <c:pt idx="0">
                  <c:v> Excess Emissions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318,754 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b="1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defRPr>
                    </a:pPr>
                    <a:r>
                      <a:rPr lang="en-US"/>
                      <a:t>MTCO2e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EB4-4D60-9BEB-04BEB6289230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7B5C91-FE31-4FD3-BD1A-66F78FE6747E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b="1"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[VALUE]</a:t>
                    </a:fld>
                    <a:endParaRPr lang="en-US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b="1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defRPr>
                    </a:pPr>
                    <a:r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MTCO2e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EB4-4D60-9BEB-04BEB6289230}"/>
                </c:ext>
              </c:extLst>
            </c:dLbl>
            <c:dLbl>
              <c:idx val="3"/>
              <c:layout>
                <c:manualLayout>
                  <c:x val="0"/>
                  <c:y val="-6.49241933360683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9DE8348-BA47-4748-B7A8-0EABB672331B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b="1">
                          <a:solidFill>
                            <a:sysClr val="windowText" lastClr="000000">
                              <a:lumMod val="75000"/>
                              <a:lumOff val="25000"/>
                            </a:sysClr>
                          </a:solidFill>
                        </a:defRPr>
                      </a:pPr>
                      <a:t>[VALUE]</a:t>
                    </a:fld>
                    <a:endParaRPr lang="en-US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b="1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defRPr>
                    </a:pPr>
                    <a:r>
                      <a:rPr lang="en-US" sz="9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MTCO2e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EB4-4D60-9BEB-04BEB6289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'Emissions-Forecast-Graph'!$G$29:$J$29</c:f>
              <c:numCache>
                <c:formatCode>_(* #,##0_);_(* \(#,##0\);_(* "-"??_);_(@_)</c:formatCode>
                <c:ptCount val="4"/>
                <c:pt idx="1">
                  <c:v>318753.67036193633</c:v>
                </c:pt>
                <c:pt idx="2">
                  <c:v>575721.01771312382</c:v>
                </c:pt>
                <c:pt idx="3">
                  <c:v>1021448.1358971058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B4-4D60-9BEB-04BEB6289230}"/>
            </c:ext>
          </c:extLst>
        </c:ser>
        <c:ser>
          <c:idx val="10"/>
          <c:order val="6"/>
          <c:tx>
            <c:strRef>
              <c:f>'Emissions-Forecast-Graph'!$F$38</c:f>
              <c:strCache>
                <c:ptCount val="1"/>
                <c:pt idx="0">
                  <c:v> Projected State &amp; Federal Reductions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'Emissions-Forecast-Graph'!$G$28:$J$28</c:f>
              <c:numCache>
                <c:formatCode>General</c:formatCode>
                <c:ptCount val="4"/>
                <c:pt idx="0">
                  <c:v>2019</c:v>
                </c:pt>
                <c:pt idx="1">
                  <c:v>2030</c:v>
                </c:pt>
                <c:pt idx="2">
                  <c:v>2040</c:v>
                </c:pt>
                <c:pt idx="3">
                  <c:v>2050</c:v>
                </c:pt>
              </c:numCache>
            </c:numRef>
          </c:cat>
          <c:val>
            <c:numRef>
              <c:f>'Emissions-Forecast-Graph'!$G$38:$J$38</c:f>
              <c:numCache>
                <c:formatCode>_(* #,##0_);_(* \(#,##0\);_(* "-"??_);_(@_)</c:formatCode>
                <c:ptCount val="4"/>
                <c:pt idx="0">
                  <c:v>0</c:v>
                </c:pt>
                <c:pt idx="1">
                  <c:v>939248.30822389573</c:v>
                </c:pt>
                <c:pt idx="2">
                  <c:v>1399947.2485934382</c:v>
                </c:pt>
                <c:pt idx="3">
                  <c:v>1665825.9861145809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B4-4D60-9BEB-04BEB628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0814783"/>
        <c:axId val="1840813119"/>
      </c:barChart>
      <c:lineChart>
        <c:grouping val="standard"/>
        <c:varyColors val="0"/>
        <c:ser>
          <c:idx val="1"/>
          <c:order val="1"/>
          <c:tx>
            <c:strRef>
              <c:f>'Emissions-Forecast-Graph'!$F$31</c:f>
              <c:strCache>
                <c:ptCount val="1"/>
                <c:pt idx="0">
                  <c:v> 2030 Target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'Emissions-Forecast-Graph'!$G$31:$J$31</c:f>
              <c:numCache>
                <c:formatCode>_(* #,##0_);_(* \(#,##0\);_(* "-"??_);_(@_)</c:formatCode>
                <c:ptCount val="4"/>
                <c:pt idx="0">
                  <c:v>1120978.1510167152</c:v>
                </c:pt>
                <c:pt idx="1">
                  <c:v>1120978.1510167152</c:v>
                </c:pt>
                <c:pt idx="2">
                  <c:v>1120978.1510167152</c:v>
                </c:pt>
                <c:pt idx="3">
                  <c:v>1120978.1510167152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B4-4D60-9BEB-04BEB6289230}"/>
            </c:ext>
          </c:extLst>
        </c:ser>
        <c:ser>
          <c:idx val="2"/>
          <c:order val="2"/>
          <c:tx>
            <c:strRef>
              <c:f>'Emissions-Forecast-Graph'!$F$32</c:f>
              <c:strCache>
                <c:ptCount val="1"/>
                <c:pt idx="0">
                  <c:v> 2040 Target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'Emissions-Forecast-Graph'!$G$32:$J$32</c:f>
              <c:numCache>
                <c:formatCode>_(* #,##0_);_(* \(#,##0\);_(* "-"??_);_(@_)</c:formatCode>
                <c:ptCount val="4"/>
                <c:pt idx="1">
                  <c:v>611442.62782729918</c:v>
                </c:pt>
                <c:pt idx="2">
                  <c:v>611442.62782729918</c:v>
                </c:pt>
                <c:pt idx="3">
                  <c:v>611442.62782729918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B4-4D60-9BEB-04BEB6289230}"/>
            </c:ext>
          </c:extLst>
        </c:ser>
        <c:ser>
          <c:idx val="3"/>
          <c:order val="3"/>
          <c:tx>
            <c:strRef>
              <c:f>'Emissions-Forecast-Graph'!$F$33</c:f>
              <c:strCache>
                <c:ptCount val="1"/>
                <c:pt idx="0">
                  <c:v> 2050 Target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EB4-4D60-9BEB-04BEB6289230}"/>
              </c:ext>
            </c:extLst>
          </c:dPt>
          <c:val>
            <c:numRef>
              <c:f>'Emissions-Forecast-Graph'!$G$33:$J$33</c:f>
              <c:numCache>
                <c:formatCode>_(* #,##0_);_(* \(#,##0\);_(* "-"??_);_(@_)</c:formatCode>
                <c:ptCount val="4"/>
                <c:pt idx="2">
                  <c:v>101906.70911817392</c:v>
                </c:pt>
                <c:pt idx="3">
                  <c:v>101906.70911817392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B4-4D60-9BEB-04BEB628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0814783"/>
        <c:axId val="1840813119"/>
      </c:lineChart>
      <c:catAx>
        <c:axId val="184081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0813119"/>
        <c:crosses val="autoZero"/>
        <c:auto val="1"/>
        <c:lblAlgn val="ctr"/>
        <c:lblOffset val="100"/>
        <c:noMultiLvlLbl val="0"/>
      </c:catAx>
      <c:valAx>
        <c:axId val="1840813119"/>
        <c:scaling>
          <c:orientation val="minMax"/>
          <c:max val="25000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crossAx val="1840814783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11399</xdr:colOff>
      <xdr:row>0</xdr:row>
      <xdr:rowOff>0</xdr:rowOff>
    </xdr:from>
    <xdr:to>
      <xdr:col>8</xdr:col>
      <xdr:colOff>108407</xdr:colOff>
      <xdr:row>74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1B6496-440D-954F-DB6D-77D27B1DD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99" y="0"/>
          <a:ext cx="11107908" cy="14382750"/>
        </a:xfrm>
        <a:prstGeom prst="rect">
          <a:avLst/>
        </a:prstGeom>
      </xdr:spPr>
    </xdr:pic>
    <xdr:clientData/>
  </xdr:twoCellAnchor>
  <xdr:twoCellAnchor>
    <xdr:from>
      <xdr:col>0</xdr:col>
      <xdr:colOff>4237</xdr:colOff>
      <xdr:row>75</xdr:row>
      <xdr:rowOff>32310</xdr:rowOff>
    </xdr:from>
    <xdr:to>
      <xdr:col>7</xdr:col>
      <xdr:colOff>1824565</xdr:colOff>
      <xdr:row>149</xdr:row>
      <xdr:rowOff>132230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BE98933-6BBF-16B7-5494-BD2C3F0F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7" y="14472210"/>
          <a:ext cx="10970678" cy="14196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9571</xdr:rowOff>
    </xdr:from>
    <xdr:to>
      <xdr:col>8</xdr:col>
      <xdr:colOff>76762</xdr:colOff>
      <xdr:row>74</xdr:row>
      <xdr:rowOff>140108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0665BC2-9339-E8D8-9656-48B1E68CF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9571"/>
          <a:ext cx="11087661" cy="14322787"/>
        </a:xfrm>
        <a:prstGeom prst="rect">
          <a:avLst/>
        </a:prstGeom>
      </xdr:spPr>
    </xdr:pic>
    <xdr:clientData/>
  </xdr:twoCellAnchor>
  <xdr:twoCellAnchor>
    <xdr:from>
      <xdr:col>0</xdr:col>
      <xdr:colOff>30389</xdr:colOff>
      <xdr:row>75</xdr:row>
      <xdr:rowOff>43034</xdr:rowOff>
    </xdr:from>
    <xdr:to>
      <xdr:col>7</xdr:col>
      <xdr:colOff>1850571</xdr:colOff>
      <xdr:row>149</xdr:row>
      <xdr:rowOff>124791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F797BE-1770-4CDF-A559-6FC98F6B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389" y="14482934"/>
          <a:ext cx="10970532" cy="141787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778099</xdr:colOff>
      <xdr:row>56</xdr:row>
      <xdr:rowOff>11989</xdr:rowOff>
    </xdr:from>
    <xdr:to>
      <xdr:col>7</xdr:col>
      <xdr:colOff>378326</xdr:colOff>
      <xdr:row>56</xdr:row>
      <xdr:rowOff>243953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EA8F17-41BA-EBAB-6C21-009D71009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7615" y="10305134"/>
          <a:ext cx="6127714" cy="228789"/>
        </a:xfrm>
        <a:prstGeom prst="rect">
          <a:avLst/>
        </a:prstGeom>
      </xdr:spPr>
    </xdr:pic>
    <xdr:clientData/>
  </xdr:twoCellAnchor>
  <xdr:twoCellAnchor editAs="oneCell">
    <xdr:from>
      <xdr:col>9</xdr:col>
      <xdr:colOff>1020121</xdr:colOff>
      <xdr:row>1</xdr:row>
      <xdr:rowOff>16686</xdr:rowOff>
    </xdr:from>
    <xdr:to>
      <xdr:col>9</xdr:col>
      <xdr:colOff>1672703</xdr:colOff>
      <xdr:row>5</xdr:row>
      <xdr:rowOff>15435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5DF161-0B35-BFD3-8FD3-C51F9DAE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6823" y="266633"/>
          <a:ext cx="649407" cy="752170"/>
        </a:xfrm>
        <a:prstGeom prst="rect">
          <a:avLst/>
        </a:prstGeom>
      </xdr:spPr>
    </xdr:pic>
    <xdr:clientData/>
  </xdr:twoCellAnchor>
  <xdr:twoCellAnchor>
    <xdr:from>
      <xdr:col>1</xdr:col>
      <xdr:colOff>15755</xdr:colOff>
      <xdr:row>4</xdr:row>
      <xdr:rowOff>79374</xdr:rowOff>
    </xdr:from>
    <xdr:to>
      <xdr:col>9</xdr:col>
      <xdr:colOff>1573854</xdr:colOff>
      <xdr:row>33</xdr:row>
      <xdr:rowOff>134498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47C8E11-0C75-DE94-72BF-262D43E4F958}"/>
            </a:ext>
          </a:extLst>
        </xdr:cNvPr>
        <xdr:cNvGrpSpPr/>
      </xdr:nvGrpSpPr>
      <xdr:grpSpPr>
        <a:xfrm>
          <a:off x="212147" y="884580"/>
          <a:ext cx="11669230" cy="5190769"/>
          <a:chOff x="264518" y="897673"/>
          <a:chExt cx="14474130" cy="5560639"/>
        </a:xfrm>
      </xdr:grpSpPr>
      <xdr:graphicFrame macro="">
        <xdr:nvGraphicFramePr>
          <xdr:cNvPr id="2" name="GHGsummary">
            <a:extLst>
              <a:ext uri="{FF2B5EF4-FFF2-40B4-BE49-F238E27FC236}">
                <a16:creationId xmlns:a16="http://schemas.microsoft.com/office/drawing/2014/main" id="{13674B65-1C64-4605-A7A1-80BA7D988BBD}"/>
              </a:ext>
            </a:extLst>
          </xdr:cNvPr>
          <xdr:cNvGraphicFramePr>
            <a:graphicFrameLocks/>
          </xdr:cNvGraphicFramePr>
        </xdr:nvGraphicFramePr>
        <xdr:xfrm>
          <a:off x="264518" y="1125376"/>
          <a:ext cx="14155317" cy="49733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25E23BE2-1F98-1C4E-AE16-0F70CF21C151}"/>
              </a:ext>
            </a:extLst>
          </xdr:cNvPr>
          <xdr:cNvSpPr/>
        </xdr:nvSpPr>
        <xdr:spPr>
          <a:xfrm>
            <a:off x="321788" y="897673"/>
            <a:ext cx="1467188" cy="528261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B76EFB76-F4E6-4AAA-A915-9A99DCC6215B}"/>
              </a:ext>
            </a:extLst>
          </xdr:cNvPr>
          <xdr:cNvSpPr/>
        </xdr:nvSpPr>
        <xdr:spPr>
          <a:xfrm>
            <a:off x="321787" y="5808252"/>
            <a:ext cx="2933766" cy="55048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FA256B1B-DB4C-4C1C-BD33-9CB7188F39A0}"/>
              </a:ext>
            </a:extLst>
          </xdr:cNvPr>
          <xdr:cNvSpPr/>
        </xdr:nvSpPr>
        <xdr:spPr>
          <a:xfrm>
            <a:off x="12589697" y="5793526"/>
            <a:ext cx="2148951" cy="66478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C94575FB-3233-85B8-1EB8-ABD14B7563B6}"/>
              </a:ext>
            </a:extLst>
          </xdr:cNvPr>
          <xdr:cNvSpPr txBox="1"/>
        </xdr:nvSpPr>
        <xdr:spPr>
          <a:xfrm>
            <a:off x="13789876" y="3003171"/>
            <a:ext cx="625083" cy="263021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 b="1"/>
              <a:t>Year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778099</xdr:colOff>
      <xdr:row>56</xdr:row>
      <xdr:rowOff>11989</xdr:rowOff>
    </xdr:from>
    <xdr:to>
      <xdr:col>7</xdr:col>
      <xdr:colOff>381278</xdr:colOff>
      <xdr:row>56</xdr:row>
      <xdr:rowOff>243953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0C6B7F-CF1C-4FF6-8595-36A17BA08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9049" y="10880014"/>
          <a:ext cx="6132573" cy="228789"/>
        </a:xfrm>
        <a:prstGeom prst="rect">
          <a:avLst/>
        </a:prstGeom>
      </xdr:spPr>
    </xdr:pic>
    <xdr:clientData/>
  </xdr:twoCellAnchor>
  <xdr:twoCellAnchor editAs="oneCell">
    <xdr:from>
      <xdr:col>9</xdr:col>
      <xdr:colOff>1033632</xdr:colOff>
      <xdr:row>1</xdr:row>
      <xdr:rowOff>30197</xdr:rowOff>
    </xdr:from>
    <xdr:to>
      <xdr:col>9</xdr:col>
      <xdr:colOff>1679864</xdr:colOff>
      <xdr:row>5</xdr:row>
      <xdr:rowOff>35296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EB5A4C-23A3-4EDB-9764-74EAFA1C2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3845" y="280144"/>
          <a:ext cx="646232" cy="755345"/>
        </a:xfrm>
        <a:prstGeom prst="rect">
          <a:avLst/>
        </a:prstGeom>
      </xdr:spPr>
    </xdr:pic>
    <xdr:clientData/>
  </xdr:twoCellAnchor>
  <xdr:twoCellAnchor>
    <xdr:from>
      <xdr:col>1</xdr:col>
      <xdr:colOff>15755</xdr:colOff>
      <xdr:row>4</xdr:row>
      <xdr:rowOff>35262</xdr:rowOff>
    </xdr:from>
    <xdr:to>
      <xdr:col>9</xdr:col>
      <xdr:colOff>1654174</xdr:colOff>
      <xdr:row>33</xdr:row>
      <xdr:rowOff>165100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98D87A54-48BF-A5A5-0175-1B53D9C48E84}"/>
            </a:ext>
          </a:extLst>
        </xdr:cNvPr>
        <xdr:cNvGrpSpPr/>
      </xdr:nvGrpSpPr>
      <xdr:grpSpPr>
        <a:xfrm>
          <a:off x="212147" y="840468"/>
          <a:ext cx="11663825" cy="5265483"/>
          <a:chOff x="264518" y="853561"/>
          <a:chExt cx="14547903" cy="5635353"/>
        </a:xfrm>
      </xdr:grpSpPr>
      <xdr:graphicFrame macro="">
        <xdr:nvGraphicFramePr>
          <xdr:cNvPr id="2" name="GHGsummary">
            <a:extLst>
              <a:ext uri="{FF2B5EF4-FFF2-40B4-BE49-F238E27FC236}">
                <a16:creationId xmlns:a16="http://schemas.microsoft.com/office/drawing/2014/main" id="{00072B38-65AC-495C-A047-A8428B690120}"/>
              </a:ext>
            </a:extLst>
          </xdr:cNvPr>
          <xdr:cNvGraphicFramePr>
            <a:graphicFrameLocks/>
          </xdr:cNvGraphicFramePr>
        </xdr:nvGraphicFramePr>
        <xdr:xfrm>
          <a:off x="264518" y="1125376"/>
          <a:ext cx="14148549" cy="49733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BB564FD8-E888-4787-9CDB-2D1A7C228F42}"/>
              </a:ext>
            </a:extLst>
          </xdr:cNvPr>
          <xdr:cNvSpPr/>
        </xdr:nvSpPr>
        <xdr:spPr>
          <a:xfrm>
            <a:off x="353268" y="853561"/>
            <a:ext cx="1432127" cy="53074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1CB97CD-F7AE-451E-B272-1DDD56C5C00E}"/>
              </a:ext>
            </a:extLst>
          </xdr:cNvPr>
          <xdr:cNvSpPr/>
        </xdr:nvSpPr>
        <xdr:spPr>
          <a:xfrm>
            <a:off x="321787" y="5808252"/>
            <a:ext cx="2933766" cy="55048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DD760EB6-C7CB-446B-94EF-16E3E2B0670A}"/>
              </a:ext>
            </a:extLst>
          </xdr:cNvPr>
          <xdr:cNvSpPr/>
        </xdr:nvSpPr>
        <xdr:spPr>
          <a:xfrm>
            <a:off x="12660295" y="5824128"/>
            <a:ext cx="2152126" cy="66478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58AE3C3F-E29F-451B-8D1E-3D01826963B7}"/>
              </a:ext>
            </a:extLst>
          </xdr:cNvPr>
          <xdr:cNvSpPr txBox="1"/>
        </xdr:nvSpPr>
        <xdr:spPr>
          <a:xfrm>
            <a:off x="13789678" y="3036712"/>
            <a:ext cx="660293" cy="263021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 b="1"/>
              <a:t>Year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31440</xdr:colOff>
      <xdr:row>0</xdr:row>
      <xdr:rowOff>3869</xdr:rowOff>
    </xdr:from>
    <xdr:to>
      <xdr:col>8</xdr:col>
      <xdr:colOff>184743</xdr:colOff>
      <xdr:row>75</xdr:row>
      <xdr:rowOff>33952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94167-C526-4772-9887-12A77508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440" y="3869"/>
          <a:ext cx="11156946" cy="1445365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75</xdr:row>
      <xdr:rowOff>40415</xdr:rowOff>
    </xdr:from>
    <xdr:to>
      <xdr:col>21</xdr:col>
      <xdr:colOff>112032</xdr:colOff>
      <xdr:row>161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28DB5A-44FB-44B3-88BD-25BC8D35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" y="14480315"/>
          <a:ext cx="25902557" cy="162790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302896</xdr:colOff>
      <xdr:row>2</xdr:row>
      <xdr:rowOff>225658</xdr:rowOff>
    </xdr:from>
    <xdr:to>
      <xdr:col>2</xdr:col>
      <xdr:colOff>6684012</xdr:colOff>
      <xdr:row>19</xdr:row>
      <xdr:rowOff>1675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AA5C8C8-AEAF-4F9B-B697-2D154A83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283882</xdr:colOff>
      <xdr:row>62</xdr:row>
      <xdr:rowOff>137461</xdr:rowOff>
    </xdr:from>
    <xdr:to>
      <xdr:col>2</xdr:col>
      <xdr:colOff>6720541</xdr:colOff>
      <xdr:row>80</xdr:row>
      <xdr:rowOff>133910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548034-74F5-4220-8D03-17CE320B1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308163</xdr:colOff>
      <xdr:row>42</xdr:row>
      <xdr:rowOff>167339</xdr:rowOff>
    </xdr:from>
    <xdr:to>
      <xdr:col>2</xdr:col>
      <xdr:colOff>6704853</xdr:colOff>
      <xdr:row>60</xdr:row>
      <xdr:rowOff>148290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E9CD39-93DC-4C3B-A6EE-F0D9D0FF4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1821544</xdr:colOff>
      <xdr:row>16</xdr:row>
      <xdr:rowOff>35858</xdr:rowOff>
    </xdr:from>
    <xdr:to>
      <xdr:col>2</xdr:col>
      <xdr:colOff>3315074</xdr:colOff>
      <xdr:row>18</xdr:row>
      <xdr:rowOff>49865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8B42115-5320-40BE-A10B-C062C0C46348}"/>
            </a:ext>
          </a:extLst>
        </xdr:cNvPr>
        <xdr:cNvSpPr/>
      </xdr:nvSpPr>
      <xdr:spPr>
        <a:xfrm>
          <a:off x="3018519" y="4004608"/>
          <a:ext cx="1490355" cy="37278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3492686</xdr:colOff>
      <xdr:row>16</xdr:row>
      <xdr:rowOff>54348</xdr:rowOff>
    </xdr:from>
    <xdr:to>
      <xdr:col>2</xdr:col>
      <xdr:colOff>4848411</xdr:colOff>
      <xdr:row>18</xdr:row>
      <xdr:rowOff>37352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0E6055C-505F-4B35-96B3-E0D032C82E5C}"/>
            </a:ext>
          </a:extLst>
        </xdr:cNvPr>
        <xdr:cNvSpPr/>
      </xdr:nvSpPr>
      <xdr:spPr>
        <a:xfrm>
          <a:off x="4689661" y="4023098"/>
          <a:ext cx="1355725" cy="338604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5029200</xdr:colOff>
      <xdr:row>16</xdr:row>
      <xdr:rowOff>56745</xdr:rowOff>
    </xdr:from>
    <xdr:to>
      <xdr:col>2</xdr:col>
      <xdr:colOff>6397625</xdr:colOff>
      <xdr:row>18</xdr:row>
      <xdr:rowOff>87934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38CD7782-B89F-45EA-BD8F-9F62997F87D5}"/>
            </a:ext>
          </a:extLst>
        </xdr:cNvPr>
        <xdr:cNvSpPr/>
      </xdr:nvSpPr>
      <xdr:spPr>
        <a:xfrm>
          <a:off x="6218565" y="4007856"/>
          <a:ext cx="1368425" cy="383967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2</xdr:col>
      <xdr:colOff>268942</xdr:colOff>
      <xdr:row>22</xdr:row>
      <xdr:rowOff>91889</xdr:rowOff>
    </xdr:from>
    <xdr:to>
      <xdr:col>2</xdr:col>
      <xdr:colOff>6663764</xdr:colOff>
      <xdr:row>39</xdr:row>
      <xdr:rowOff>129430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17C6908-C2DF-426A-AD1C-2C5E6B49C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14</xdr:col>
      <xdr:colOff>369455</xdr:colOff>
      <xdr:row>2</xdr:row>
      <xdr:rowOff>34636</xdr:rowOff>
    </xdr:from>
    <xdr:to>
      <xdr:col>14</xdr:col>
      <xdr:colOff>1431637</xdr:colOff>
      <xdr:row>5</xdr:row>
      <xdr:rowOff>2220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397560E-DC25-45A2-A207-89848B431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62680" y="809336"/>
          <a:ext cx="1059007" cy="1256634"/>
        </a:xfrm>
        <a:prstGeom prst="rect">
          <a:avLst/>
        </a:prstGeom>
      </xdr:spPr>
    </xdr:pic>
    <xdr:clientData/>
  </xdr:twoCellAnchor>
  <xdr:twoCellAnchor editAs="oneCell">
    <xdr:from>
      <xdr:col>2</xdr:col>
      <xdr:colOff>3452091</xdr:colOff>
      <xdr:row>82</xdr:row>
      <xdr:rowOff>69273</xdr:rowOff>
    </xdr:from>
    <xdr:to>
      <xdr:col>10</xdr:col>
      <xdr:colOff>834162</xdr:colOff>
      <xdr:row>82</xdr:row>
      <xdr:rowOff>606714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9A5449D-4E26-48FD-8919-B90602026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45891" y="16328448"/>
          <a:ext cx="14247671" cy="53426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gan Callen" refreshedDate="45209.43779733796" createdVersion="8" refreshedVersion="8" minRefreshableVersion="3" recordCount="80" xr:uid="{FA50C00E-CE15-40F7-BBD4-10BC98C7EF47}">
  <cacheSource type="worksheet">
    <worksheetSource name="GHGsummary"/>
  </cacheSource>
  <cacheFields count="5">
    <cacheField name="Sector" numFmtId="0">
      <sharedItems count="3">
        <s v="Energy"/>
        <s v="Transportation"/>
        <s v="Other"/>
      </sharedItems>
    </cacheField>
    <cacheField name="Sub-Sector" numFmtId="0">
      <sharedItems count="11">
        <s v="Electricity"/>
        <s v="Natural Gas"/>
        <s v="Other Fuels"/>
        <s v="On-road vehicles"/>
        <s v="Off-road"/>
        <s v="Rail"/>
        <s v="Aviation"/>
        <s v="Solid Waste"/>
        <s v="Refrigerants"/>
        <s v="Wastewater "/>
        <s v="Process &amp; Fugitive" u="1"/>
      </sharedItems>
    </cacheField>
    <cacheField name="Sub-Sector Type" numFmtId="0">
      <sharedItems count="16">
        <s v="Residential"/>
        <s v="Commercial"/>
        <s v="Industrial"/>
        <s v="Distribution Losses"/>
        <s v="On-road vehicles"/>
        <s v="Off-road"/>
        <s v="Rail"/>
        <s v="Aviation"/>
        <s v="Combustion of Solid Waste"/>
        <s v="Composting"/>
        <s v="NSLF"/>
        <s v="HFCs"/>
        <s v="Flaring of Digester Gas"/>
        <s v="Combustion of Digester Gas"/>
        <s v="Process N2O - WW Treatment"/>
        <s v="Process N2O - Effluent"/>
      </sharedItems>
    </cacheField>
    <cacheField name="Year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Greenhouse Gas Emissions (MT CO₂e)" numFmtId="164">
      <sharedItems containsSemiMixedTypes="0" containsString="0" containsNumber="1" minValue="4.3371831926744999" maxValue="557759.806576963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gan Callen" refreshedDate="45209.442239351854" createdVersion="8" refreshedVersion="8" minRefreshableVersion="3" recordCount="92" xr:uid="{976CFF2D-FD24-4794-AC23-A121F847E743}">
  <cacheSource type="worksheet">
    <worksheetSource name="GHGsummaryLGO"/>
  </cacheSource>
  <cacheFields count="4">
    <cacheField name="Sector" numFmtId="0">
      <sharedItems count="8">
        <s v="Solid Waste Operations"/>
        <s v="Vehicles &amp; Equipment"/>
        <s v="Wastewater Operations"/>
        <s v="Water Systems"/>
        <s v="Streetlights &amp; Traffic Signals"/>
        <s v="Buildings &amp; Facilities"/>
        <s v="Employee Commute"/>
        <s v="Refrigerants"/>
      </sharedItems>
    </cacheField>
    <cacheField name="Sub-Sector" numFmtId="0">
      <sharedItems count="16">
        <s v="WTE"/>
        <s v="Grid Electricity"/>
        <s v="Natural Gas"/>
        <s v="Northside Landfill"/>
        <s v="Southside Landfill"/>
        <s v="Fleet Vehicles"/>
        <s v="Off-Road Vehicles"/>
        <s v="Flaring Digester Gas"/>
        <s v="Combustion Digester Gas"/>
        <s v="Process N2O - WW Treatment"/>
        <s v="Process N2O - Effluent"/>
        <s v="Kerosene"/>
        <s v="Employee Commute"/>
        <s v="Business Travel - Car"/>
        <s v="Business Travel - Air"/>
        <s v="Refrigerants"/>
      </sharedItems>
    </cacheField>
    <cacheField name="Year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Greenhouse Gas Emissions (MT CO₂e)" numFmtId="164">
      <sharedItems containsSemiMixedTypes="0" containsString="0" containsNumber="1" minValue="0.52124999999999999" maxValue="1017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">
  <r>
    <x v="0"/>
    <x v="0"/>
    <x v="0"/>
    <x v="0"/>
    <n v="286284.86199999996"/>
  </r>
  <r>
    <x v="0"/>
    <x v="0"/>
    <x v="0"/>
    <x v="1"/>
    <n v="279653.98513963335"/>
  </r>
  <r>
    <x v="0"/>
    <x v="0"/>
    <x v="0"/>
    <x v="2"/>
    <n v="284382.42849332554"/>
  </r>
  <r>
    <x v="0"/>
    <x v="0"/>
    <x v="0"/>
    <x v="3"/>
    <n v="289766.9161771058"/>
  </r>
  <r>
    <x v="0"/>
    <x v="0"/>
    <x v="1"/>
    <x v="0"/>
    <n v="307283.37699999998"/>
  </r>
  <r>
    <x v="0"/>
    <x v="0"/>
    <x v="1"/>
    <x v="1"/>
    <n v="276429.00770295848"/>
  </r>
  <r>
    <x v="0"/>
    <x v="0"/>
    <x v="1"/>
    <x v="2"/>
    <n v="288054.09563473979"/>
  </r>
  <r>
    <x v="0"/>
    <x v="0"/>
    <x v="1"/>
    <x v="3"/>
    <n v="286270.72700918169"/>
  </r>
  <r>
    <x v="0"/>
    <x v="0"/>
    <x v="2"/>
    <x v="0"/>
    <n v="21679.846000000001"/>
  </r>
  <r>
    <x v="0"/>
    <x v="0"/>
    <x v="2"/>
    <x v="1"/>
    <n v="18879.008558351856"/>
  </r>
  <r>
    <x v="0"/>
    <x v="0"/>
    <x v="2"/>
    <x v="2"/>
    <n v="19537.64392755329"/>
  </r>
  <r>
    <x v="0"/>
    <x v="0"/>
    <x v="2"/>
    <x v="3"/>
    <n v="19635.567502853512"/>
  </r>
  <r>
    <x v="0"/>
    <x v="1"/>
    <x v="0"/>
    <x v="0"/>
    <n v="208721.67007075003"/>
  </r>
  <r>
    <x v="0"/>
    <x v="1"/>
    <x v="0"/>
    <x v="1"/>
    <n v="261680.3882472"/>
  </r>
  <r>
    <x v="0"/>
    <x v="1"/>
    <x v="0"/>
    <x v="2"/>
    <n v="244816.27360060954"/>
  </r>
  <r>
    <x v="0"/>
    <x v="1"/>
    <x v="0"/>
    <x v="3"/>
    <n v="269814.23692275007"/>
  </r>
  <r>
    <x v="0"/>
    <x v="1"/>
    <x v="1"/>
    <x v="0"/>
    <n v="160146.54067510006"/>
  </r>
  <r>
    <x v="0"/>
    <x v="1"/>
    <x v="1"/>
    <x v="1"/>
    <n v="190310.96098705003"/>
  </r>
  <r>
    <x v="0"/>
    <x v="1"/>
    <x v="1"/>
    <x v="2"/>
    <n v="142847.04117995006"/>
  </r>
  <r>
    <x v="0"/>
    <x v="1"/>
    <x v="1"/>
    <x v="3"/>
    <n v="157826.44449075"/>
  </r>
  <r>
    <x v="0"/>
    <x v="1"/>
    <x v="2"/>
    <x v="0"/>
    <n v="12905.0116005"/>
  </r>
  <r>
    <x v="0"/>
    <x v="1"/>
    <x v="2"/>
    <x v="1"/>
    <n v="15606.721255950004"/>
  </r>
  <r>
    <x v="0"/>
    <x v="1"/>
    <x v="2"/>
    <x v="2"/>
    <n v="2441.0979381000002"/>
  </r>
  <r>
    <x v="0"/>
    <x v="1"/>
    <x v="2"/>
    <x v="3"/>
    <n v="2662.2222274500009"/>
  </r>
  <r>
    <x v="0"/>
    <x v="1"/>
    <x v="3"/>
    <x v="0"/>
    <n v="4656.7"/>
  </r>
  <r>
    <x v="0"/>
    <x v="1"/>
    <x v="3"/>
    <x v="1"/>
    <n v="4996.7499224499561"/>
  </r>
  <r>
    <x v="0"/>
    <x v="1"/>
    <x v="3"/>
    <x v="2"/>
    <n v="2606.9235032390293"/>
  </r>
  <r>
    <x v="0"/>
    <x v="1"/>
    <x v="3"/>
    <x v="3"/>
    <n v="1915.8949761468473"/>
  </r>
  <r>
    <x v="0"/>
    <x v="2"/>
    <x v="0"/>
    <x v="0"/>
    <n v="15597.178"/>
  </r>
  <r>
    <x v="0"/>
    <x v="2"/>
    <x v="0"/>
    <x v="1"/>
    <n v="19083"/>
  </r>
  <r>
    <x v="0"/>
    <x v="2"/>
    <x v="0"/>
    <x v="2"/>
    <n v="17013.667414939999"/>
  </r>
  <r>
    <x v="0"/>
    <x v="2"/>
    <x v="0"/>
    <x v="3"/>
    <n v="13431"/>
  </r>
  <r>
    <x v="1"/>
    <x v="3"/>
    <x v="4"/>
    <x v="0"/>
    <n v="544154.55799999996"/>
  </r>
  <r>
    <x v="1"/>
    <x v="3"/>
    <x v="4"/>
    <x v="1"/>
    <n v="548085.60411119601"/>
  </r>
  <r>
    <x v="1"/>
    <x v="3"/>
    <x v="4"/>
    <x v="2"/>
    <n v="555184.03208261938"/>
  </r>
  <r>
    <x v="1"/>
    <x v="3"/>
    <x v="4"/>
    <x v="3"/>
    <n v="557759.80657696316"/>
  </r>
  <r>
    <x v="1"/>
    <x v="4"/>
    <x v="5"/>
    <x v="0"/>
    <n v="91734.6"/>
  </r>
  <r>
    <x v="1"/>
    <x v="4"/>
    <x v="5"/>
    <x v="1"/>
    <n v="93372.91"/>
  </r>
  <r>
    <x v="1"/>
    <x v="4"/>
    <x v="5"/>
    <x v="2"/>
    <n v="94867.49"/>
  </r>
  <r>
    <x v="1"/>
    <x v="4"/>
    <x v="5"/>
    <x v="3"/>
    <n v="95535.97"/>
  </r>
  <r>
    <x v="1"/>
    <x v="5"/>
    <x v="6"/>
    <x v="0"/>
    <n v="191.91491131333333"/>
  </r>
  <r>
    <x v="1"/>
    <x v="5"/>
    <x v="6"/>
    <x v="1"/>
    <n v="165.95780739"/>
  </r>
  <r>
    <x v="1"/>
    <x v="5"/>
    <x v="6"/>
    <x v="2"/>
    <n v="164.34815962000005"/>
  </r>
  <r>
    <x v="1"/>
    <x v="5"/>
    <x v="6"/>
    <x v="3"/>
    <n v="165.26472742000004"/>
  </r>
  <r>
    <x v="1"/>
    <x v="6"/>
    <x v="7"/>
    <x v="0"/>
    <n v="152237.08000000002"/>
  </r>
  <r>
    <x v="1"/>
    <x v="6"/>
    <x v="7"/>
    <x v="1"/>
    <n v="171014.42"/>
  </r>
  <r>
    <x v="1"/>
    <x v="6"/>
    <x v="7"/>
    <x v="2"/>
    <n v="203309.02000000002"/>
  </r>
  <r>
    <x v="1"/>
    <x v="6"/>
    <x v="7"/>
    <x v="3"/>
    <n v="197021.88"/>
  </r>
  <r>
    <x v="2"/>
    <x v="7"/>
    <x v="8"/>
    <x v="0"/>
    <n v="101781"/>
  </r>
  <r>
    <x v="2"/>
    <x v="7"/>
    <x v="8"/>
    <x v="1"/>
    <n v="93188.28"/>
  </r>
  <r>
    <x v="2"/>
    <x v="7"/>
    <x v="8"/>
    <x v="2"/>
    <n v="94570.72"/>
  </r>
  <r>
    <x v="2"/>
    <x v="7"/>
    <x v="8"/>
    <x v="3"/>
    <n v="99772.62"/>
  </r>
  <r>
    <x v="2"/>
    <x v="7"/>
    <x v="9"/>
    <x v="0"/>
    <n v="8552.98"/>
  </r>
  <r>
    <x v="2"/>
    <x v="7"/>
    <x v="9"/>
    <x v="1"/>
    <n v="8764.7599999999984"/>
  </r>
  <r>
    <x v="2"/>
    <x v="7"/>
    <x v="9"/>
    <x v="2"/>
    <n v="8933.2999999999993"/>
  </r>
  <r>
    <x v="2"/>
    <x v="7"/>
    <x v="9"/>
    <x v="3"/>
    <n v="9030.24"/>
  </r>
  <r>
    <x v="2"/>
    <x v="7"/>
    <x v="10"/>
    <x v="0"/>
    <n v="7168"/>
  </r>
  <r>
    <x v="2"/>
    <x v="7"/>
    <x v="10"/>
    <x v="1"/>
    <n v="7056"/>
  </r>
  <r>
    <x v="2"/>
    <x v="7"/>
    <x v="10"/>
    <x v="2"/>
    <n v="7280"/>
  </r>
  <r>
    <x v="2"/>
    <x v="7"/>
    <x v="10"/>
    <x v="3"/>
    <n v="7364"/>
  </r>
  <r>
    <x v="2"/>
    <x v="8"/>
    <x v="11"/>
    <x v="0"/>
    <n v="111973"/>
  </r>
  <r>
    <x v="2"/>
    <x v="8"/>
    <x v="11"/>
    <x v="1"/>
    <n v="115518"/>
  </r>
  <r>
    <x v="2"/>
    <x v="8"/>
    <x v="11"/>
    <x v="2"/>
    <n v="116782"/>
  </r>
  <r>
    <x v="2"/>
    <x v="8"/>
    <x v="11"/>
    <x v="3"/>
    <n v="120812"/>
  </r>
  <r>
    <x v="2"/>
    <x v="9"/>
    <x v="12"/>
    <x v="0"/>
    <n v="231.71799999999999"/>
  </r>
  <r>
    <x v="2"/>
    <x v="9"/>
    <x v="12"/>
    <x v="1"/>
    <n v="245.53110196486597"/>
  </r>
  <r>
    <x v="2"/>
    <x v="9"/>
    <x v="12"/>
    <x v="2"/>
    <n v="269.6737520662175"/>
  </r>
  <r>
    <x v="2"/>
    <x v="9"/>
    <x v="12"/>
    <x v="3"/>
    <n v="273.90157017639467"/>
  </r>
  <r>
    <x v="2"/>
    <x v="9"/>
    <x v="13"/>
    <x v="0"/>
    <n v="14.827500000000001"/>
  </r>
  <r>
    <x v="2"/>
    <x v="9"/>
    <x v="13"/>
    <x v="1"/>
    <n v="10.906411183305751"/>
  </r>
  <r>
    <x v="2"/>
    <x v="9"/>
    <x v="13"/>
    <x v="2"/>
    <n v="9.4823573928930003"/>
  </r>
  <r>
    <x v="2"/>
    <x v="9"/>
    <x v="13"/>
    <x v="3"/>
    <n v="4.3371831926744999"/>
  </r>
  <r>
    <x v="2"/>
    <x v="9"/>
    <x v="14"/>
    <x v="0"/>
    <n v="544.75900000000001"/>
  </r>
  <r>
    <x v="2"/>
    <x v="9"/>
    <x v="14"/>
    <x v="1"/>
    <n v="594.62024999999994"/>
  </r>
  <r>
    <x v="2"/>
    <x v="9"/>
    <x v="14"/>
    <x v="2"/>
    <n v="547.96699999999998"/>
  </r>
  <r>
    <x v="2"/>
    <x v="9"/>
    <x v="14"/>
    <x v="3"/>
    <n v="548.24525000000006"/>
  </r>
  <r>
    <x v="2"/>
    <x v="9"/>
    <x v="15"/>
    <x v="0"/>
    <n v="2282.4699999999998"/>
  </r>
  <r>
    <x v="2"/>
    <x v="9"/>
    <x v="15"/>
    <x v="1"/>
    <n v="2482.3035579375"/>
  </r>
  <r>
    <x v="2"/>
    <x v="9"/>
    <x v="15"/>
    <x v="2"/>
    <n v="2293.8703524375001"/>
  </r>
  <r>
    <x v="2"/>
    <x v="9"/>
    <x v="15"/>
    <x v="3"/>
    <n v="1663.986774374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x v="0"/>
    <x v="0"/>
    <x v="0"/>
    <n v="101781"/>
  </r>
  <r>
    <x v="0"/>
    <x v="0"/>
    <x v="1"/>
    <n v="93188.28"/>
  </r>
  <r>
    <x v="0"/>
    <x v="0"/>
    <x v="2"/>
    <n v="94570.72"/>
  </r>
  <r>
    <x v="0"/>
    <x v="0"/>
    <x v="3"/>
    <n v="99772.62"/>
  </r>
  <r>
    <x v="0"/>
    <x v="1"/>
    <x v="0"/>
    <n v="395.95"/>
  </r>
  <r>
    <x v="0"/>
    <x v="1"/>
    <x v="1"/>
    <n v="902.66702942188704"/>
  </r>
  <r>
    <x v="0"/>
    <x v="1"/>
    <x v="2"/>
    <n v="534.48259481660511"/>
  </r>
  <r>
    <x v="0"/>
    <x v="1"/>
    <x v="3"/>
    <n v="491.03381259127934"/>
  </r>
  <r>
    <x v="0"/>
    <x v="2"/>
    <x v="0"/>
    <n v="46.969000000000001"/>
  </r>
  <r>
    <x v="0"/>
    <x v="2"/>
    <x v="1"/>
    <n v="82.774149950000023"/>
  </r>
  <r>
    <x v="0"/>
    <x v="2"/>
    <x v="2"/>
    <n v="71.291184600000022"/>
  </r>
  <r>
    <x v="0"/>
    <x v="2"/>
    <x v="3"/>
    <n v="85.848329650000011"/>
  </r>
  <r>
    <x v="0"/>
    <x v="3"/>
    <x v="0"/>
    <n v="7168"/>
  </r>
  <r>
    <x v="0"/>
    <x v="3"/>
    <x v="1"/>
    <n v="7056"/>
  </r>
  <r>
    <x v="0"/>
    <x v="3"/>
    <x v="2"/>
    <n v="7280"/>
  </r>
  <r>
    <x v="0"/>
    <x v="3"/>
    <x v="3"/>
    <n v="7364"/>
  </r>
  <r>
    <x v="0"/>
    <x v="4"/>
    <x v="0"/>
    <n v="700"/>
  </r>
  <r>
    <x v="0"/>
    <x v="4"/>
    <x v="1"/>
    <n v="504"/>
  </r>
  <r>
    <x v="0"/>
    <x v="4"/>
    <x v="2"/>
    <n v="476"/>
  </r>
  <r>
    <x v="0"/>
    <x v="4"/>
    <x v="3"/>
    <n v="420"/>
  </r>
  <r>
    <x v="1"/>
    <x v="5"/>
    <x v="0"/>
    <n v="11262.87931"/>
  </r>
  <r>
    <x v="1"/>
    <x v="5"/>
    <x v="1"/>
    <n v="11859.234576159319"/>
  </r>
  <r>
    <x v="1"/>
    <x v="5"/>
    <x v="2"/>
    <n v="11173.972040197168"/>
  </r>
  <r>
    <x v="1"/>
    <x v="5"/>
    <x v="3"/>
    <n v="11999.194034983728"/>
  </r>
  <r>
    <x v="1"/>
    <x v="6"/>
    <x v="0"/>
    <n v="459.9153"/>
  </r>
  <r>
    <x v="1"/>
    <x v="6"/>
    <x v="1"/>
    <n v="472.82008414000001"/>
  </r>
  <r>
    <x v="1"/>
    <x v="6"/>
    <x v="2"/>
    <n v="342.37484585999999"/>
  </r>
  <r>
    <x v="1"/>
    <x v="6"/>
    <x v="3"/>
    <n v="428.76727844000004"/>
  </r>
  <r>
    <x v="2"/>
    <x v="1"/>
    <x v="0"/>
    <n v="5663.6467000000002"/>
  </r>
  <r>
    <x v="2"/>
    <x v="1"/>
    <x v="1"/>
    <n v="4823.570455233712"/>
  </r>
  <r>
    <x v="2"/>
    <x v="1"/>
    <x v="2"/>
    <n v="4809.8225654085854"/>
  </r>
  <r>
    <x v="2"/>
    <x v="1"/>
    <x v="3"/>
    <n v="4950.795497492597"/>
  </r>
  <r>
    <x v="2"/>
    <x v="2"/>
    <x v="0"/>
    <n v="502.96"/>
  </r>
  <r>
    <x v="2"/>
    <x v="2"/>
    <x v="1"/>
    <n v="706.6677509000001"/>
  </r>
  <r>
    <x v="2"/>
    <x v="2"/>
    <x v="2"/>
    <n v="472.76416120000016"/>
  </r>
  <r>
    <x v="2"/>
    <x v="2"/>
    <x v="3"/>
    <n v="1478.1538893500003"/>
  </r>
  <r>
    <x v="2"/>
    <x v="7"/>
    <x v="0"/>
    <n v="231.72"/>
  </r>
  <r>
    <x v="2"/>
    <x v="7"/>
    <x v="1"/>
    <n v="245.53110196486597"/>
  </r>
  <r>
    <x v="2"/>
    <x v="7"/>
    <x v="2"/>
    <n v="269.67375206621745"/>
  </r>
  <r>
    <x v="2"/>
    <x v="7"/>
    <x v="3"/>
    <n v="273.90157017639467"/>
  </r>
  <r>
    <x v="2"/>
    <x v="8"/>
    <x v="0"/>
    <n v="14.827"/>
  </r>
  <r>
    <x v="2"/>
    <x v="8"/>
    <x v="1"/>
    <n v="10.906411183305751"/>
  </r>
  <r>
    <x v="2"/>
    <x v="8"/>
    <x v="2"/>
    <n v="9.4823573928930003"/>
  </r>
  <r>
    <x v="2"/>
    <x v="8"/>
    <x v="3"/>
    <n v="4.3371831926745008"/>
  </r>
  <r>
    <x v="2"/>
    <x v="9"/>
    <x v="0"/>
    <n v="537.49"/>
  </r>
  <r>
    <x v="2"/>
    <x v="9"/>
    <x v="1"/>
    <n v="594.62025000000006"/>
  </r>
  <r>
    <x v="2"/>
    <x v="9"/>
    <x v="2"/>
    <n v="547.96699999999998"/>
  </r>
  <r>
    <x v="2"/>
    <x v="9"/>
    <x v="3"/>
    <n v="548.24524999999994"/>
  </r>
  <r>
    <x v="2"/>
    <x v="10"/>
    <x v="0"/>
    <n v="2282.5"/>
  </r>
  <r>
    <x v="2"/>
    <x v="10"/>
    <x v="1"/>
    <n v="2483.0633692500001"/>
  </r>
  <r>
    <x v="2"/>
    <x v="10"/>
    <x v="2"/>
    <n v="2293.8703524375001"/>
  </r>
  <r>
    <x v="2"/>
    <x v="10"/>
    <x v="3"/>
    <n v="1663.9867743750001"/>
  </r>
  <r>
    <x v="3"/>
    <x v="1"/>
    <x v="0"/>
    <n v="6855.884"/>
  </r>
  <r>
    <x v="3"/>
    <x v="1"/>
    <x v="1"/>
    <n v="6632.177136805054"/>
  </r>
  <r>
    <x v="3"/>
    <x v="1"/>
    <x v="2"/>
    <n v="7422.0420800556312"/>
  </r>
  <r>
    <x v="3"/>
    <x v="1"/>
    <x v="3"/>
    <n v="6748.528851926465"/>
  </r>
  <r>
    <x v="3"/>
    <x v="2"/>
    <x v="0"/>
    <n v="208.77"/>
  </r>
  <r>
    <x v="3"/>
    <x v="2"/>
    <x v="1"/>
    <n v="270.47462710000002"/>
  </r>
  <r>
    <x v="3"/>
    <x v="2"/>
    <x v="2"/>
    <n v="250.08292300000002"/>
  </r>
  <r>
    <x v="3"/>
    <x v="2"/>
    <x v="3"/>
    <n v="245.14189715000006"/>
  </r>
  <r>
    <x v="4"/>
    <x v="1"/>
    <x v="0"/>
    <n v="2513.5"/>
  </r>
  <r>
    <x v="4"/>
    <x v="1"/>
    <x v="1"/>
    <n v="1978.9650840443467"/>
  </r>
  <r>
    <x v="4"/>
    <x v="1"/>
    <x v="2"/>
    <n v="1972.1922521897905"/>
  </r>
  <r>
    <x v="4"/>
    <x v="1"/>
    <x v="3"/>
    <n v="1907.5346057682018"/>
  </r>
  <r>
    <x v="5"/>
    <x v="1"/>
    <x v="0"/>
    <n v="4595.5910999999996"/>
  </r>
  <r>
    <x v="5"/>
    <x v="1"/>
    <x v="1"/>
    <n v="3736.7409387263961"/>
  </r>
  <r>
    <x v="5"/>
    <x v="1"/>
    <x v="2"/>
    <n v="3827.8372562967065"/>
  </r>
  <r>
    <x v="5"/>
    <x v="1"/>
    <x v="3"/>
    <n v="3201.9232578279925"/>
  </r>
  <r>
    <x v="5"/>
    <x v="2"/>
    <x v="0"/>
    <n v="2630.8"/>
  </r>
  <r>
    <x v="5"/>
    <x v="2"/>
    <x v="1"/>
    <n v="2876.8258731000005"/>
  </r>
  <r>
    <x v="5"/>
    <x v="2"/>
    <x v="2"/>
    <n v="2573.8649317999998"/>
  </r>
  <r>
    <x v="5"/>
    <x v="2"/>
    <x v="3"/>
    <n v="2961.6423846500006"/>
  </r>
  <r>
    <x v="5"/>
    <x v="11"/>
    <x v="0"/>
    <n v="0.52124999999999999"/>
  </r>
  <r>
    <x v="5"/>
    <x v="11"/>
    <x v="1"/>
    <n v="0.56212750000000022"/>
  </r>
  <r>
    <x v="5"/>
    <x v="11"/>
    <x v="2"/>
    <n v="0.56212750000000022"/>
  </r>
  <r>
    <x v="5"/>
    <x v="11"/>
    <x v="3"/>
    <n v="0.56212750000000022"/>
  </r>
  <r>
    <x v="6"/>
    <x v="12"/>
    <x v="0"/>
    <n v="2231"/>
  </r>
  <r>
    <x v="6"/>
    <x v="12"/>
    <x v="1"/>
    <n v="2461"/>
  </r>
  <r>
    <x v="6"/>
    <x v="12"/>
    <x v="2"/>
    <n v="2461"/>
  </r>
  <r>
    <x v="6"/>
    <x v="12"/>
    <x v="3"/>
    <n v="2565"/>
  </r>
  <r>
    <x v="6"/>
    <x v="13"/>
    <x v="0"/>
    <n v="33.250999999999998"/>
  </r>
  <r>
    <x v="6"/>
    <x v="13"/>
    <x v="1"/>
    <n v="32.172851698130792"/>
  </r>
  <r>
    <x v="6"/>
    <x v="13"/>
    <x v="2"/>
    <n v="33.40517643601585"/>
  </r>
  <r>
    <x v="6"/>
    <x v="13"/>
    <x v="3"/>
    <n v="34.406602776836507"/>
  </r>
  <r>
    <x v="6"/>
    <x v="14"/>
    <x v="0"/>
    <n v="131.52000000000001"/>
  </r>
  <r>
    <x v="6"/>
    <x v="14"/>
    <x v="1"/>
    <n v="128.751355110379"/>
  </r>
  <r>
    <x v="6"/>
    <x v="14"/>
    <x v="2"/>
    <n v="134.69366587190601"/>
  </r>
  <r>
    <x v="6"/>
    <x v="14"/>
    <x v="3"/>
    <n v="137.26866134458001"/>
  </r>
  <r>
    <x v="7"/>
    <x v="15"/>
    <x v="0"/>
    <n v="88.450999999999993"/>
  </r>
  <r>
    <x v="7"/>
    <x v="15"/>
    <x v="1"/>
    <n v="93.757300000000001"/>
  </r>
  <r>
    <x v="7"/>
    <x v="15"/>
    <x v="2"/>
    <n v="75.477999999999994"/>
  </r>
  <r>
    <x v="7"/>
    <x v="15"/>
    <x v="3"/>
    <n v="74.2989000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6F9158-2DA9-4717-8FC3-4B94EC70ECF9}" name="GHGsummary" cacheId="0" applyNumberFormats="0" applyBorderFormats="0" applyFontFormats="0" applyPatternFormats="0" applyAlignmentFormats="0" applyWidthHeightFormats="1" dataCaption="Values" grandTotalCaption="Total Emissions" updatedVersion="8" minRefreshableVersion="3" showDrill="0" colGrandTotals="0" itemPrintTitles="1" createdVersion="8" indent="0" showHeaders="0" outline="1" outlineData="1" multipleFieldFilters="0" chartFormat="16">
  <location ref="D36:H51" firstHeaderRow="1" firstDataRow="2" firstDataCol="1"/>
  <pivotFields count="5">
    <pivotField axis="axisRow" showAll="0">
      <items count="4">
        <item x="0"/>
        <item x="2"/>
        <item x="1"/>
        <item t="default"/>
      </items>
    </pivotField>
    <pivotField axis="axisRow" showAll="0">
      <items count="12">
        <item sd="0" x="6"/>
        <item sd="0" x="0"/>
        <item sd="0" x="1"/>
        <item sd="0" x="4"/>
        <item sd="0" x="3"/>
        <item sd="0" x="2"/>
        <item sd="0" m="1" x="10"/>
        <item sd="0" x="5"/>
        <item sd="0" x="7"/>
        <item sd="0" x="9"/>
        <item sd="0" x="8"/>
        <item t="default"/>
      </items>
    </pivotField>
    <pivotField axis="axisRow" showAll="0">
      <items count="17">
        <item x="7"/>
        <item x="13"/>
        <item x="8"/>
        <item x="1"/>
        <item x="9"/>
        <item x="3"/>
        <item x="12"/>
        <item x="11"/>
        <item x="2"/>
        <item x="10"/>
        <item x="5"/>
        <item x="4"/>
        <item x="15"/>
        <item x="14"/>
        <item x="6"/>
        <item x="0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dataField="1" numFmtId="164" showAll="0"/>
  </pivotFields>
  <rowFields count="3">
    <field x="0"/>
    <field x="1"/>
    <field x="2"/>
  </rowFields>
  <rowItems count="14">
    <i>
      <x/>
    </i>
    <i r="1">
      <x v="1"/>
    </i>
    <i r="1">
      <x v="2"/>
    </i>
    <i r="1">
      <x v="5"/>
    </i>
    <i>
      <x v="1"/>
    </i>
    <i r="1">
      <x v="8"/>
    </i>
    <i r="1">
      <x v="9"/>
    </i>
    <i r="1">
      <x v="10"/>
    </i>
    <i>
      <x v="2"/>
    </i>
    <i r="1">
      <x/>
    </i>
    <i r="1">
      <x v="3"/>
    </i>
    <i r="1">
      <x v="4"/>
    </i>
    <i r="1">
      <x v="7"/>
    </i>
    <i t="grand">
      <x/>
    </i>
  </rowItems>
  <colFields count="1">
    <field x="3"/>
  </colFields>
  <colItems count="4">
    <i>
      <x/>
    </i>
    <i>
      <x v="1"/>
    </i>
    <i>
      <x v="2"/>
    </i>
    <i>
      <x v="3"/>
    </i>
  </colItems>
  <dataFields count="1">
    <dataField name="GHG Emissions (MT CO₂e)" fld="4" baseField="0" baseItem="0"/>
  </dataFields>
  <formats count="61">
    <format dxfId="75">
      <pivotArea outline="0" collapsedLevelsAreSubtotals="1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type="origin" dataOnly="0" labelOnly="1" outline="0" fieldPosition="0"/>
    </format>
    <format dxfId="71">
      <pivotArea field="3" type="button" dataOnly="0" labelOnly="1" outline="0" axis="axisCol" fieldPosition="0"/>
    </format>
    <format dxfId="70">
      <pivotArea type="topRight" dataOnly="0" labelOnly="1" outline="0" fieldPosition="0"/>
    </format>
    <format dxfId="69">
      <pivotArea field="0" type="button" dataOnly="0" labelOnly="1" outline="0" axis="axisRow" fieldPosition="0"/>
    </format>
    <format dxfId="68">
      <pivotArea dataOnly="0" labelOnly="1" fieldPosition="0">
        <references count="1">
          <reference field="0" count="0"/>
        </references>
      </pivotArea>
    </format>
    <format dxfId="67">
      <pivotArea dataOnly="0" labelOnly="1" grandRow="1" outline="0" fieldPosition="0"/>
    </format>
    <format dxfId="66">
      <pivotArea dataOnly="0" labelOnly="1" fieldPosition="0">
        <references count="1">
          <reference field="3" count="0"/>
        </references>
      </pivotArea>
    </format>
    <format dxfId="65">
      <pivotArea dataOnly="0" labelOnly="1" fieldPosition="0">
        <references count="1">
          <reference field="3" count="0"/>
        </references>
      </pivotArea>
    </format>
    <format dxfId="64">
      <pivotArea dataOnly="0" labelOnly="1" fieldPosition="0">
        <references count="1">
          <reference field="3" count="0"/>
        </references>
      </pivotArea>
    </format>
    <format dxfId="63">
      <pivotArea dataOnly="0" labelOnly="1" fieldPosition="0">
        <references count="1">
          <reference field="3" count="0"/>
        </references>
      </pivotArea>
    </format>
    <format dxfId="62">
      <pivotArea dataOnly="0" labelOnly="1" fieldPosition="0">
        <references count="1">
          <reference field="3" count="0"/>
        </references>
      </pivotArea>
    </format>
    <format dxfId="61">
      <pivotArea dataOnly="0" labelOnly="1" fieldPosition="0">
        <references count="1">
          <reference field="3" count="0"/>
        </references>
      </pivotArea>
    </format>
    <format dxfId="60">
      <pivotArea dataOnly="0" labelOnly="1" fieldPosition="0">
        <references count="1">
          <reference field="3" count="0"/>
        </references>
      </pivotArea>
    </format>
    <format dxfId="59">
      <pivotArea dataOnly="0" labelOnly="1" fieldPosition="0">
        <references count="1">
          <reference field="3" count="0"/>
        </references>
      </pivotArea>
    </format>
    <format dxfId="58">
      <pivotArea dataOnly="0" labelOnly="1" fieldPosition="0">
        <references count="1">
          <reference field="3" count="0"/>
        </references>
      </pivotArea>
    </format>
    <format dxfId="57">
      <pivotArea dataOnly="0" labelOnly="1" fieldPosition="0">
        <references count="1">
          <reference field="3" count="0"/>
        </references>
      </pivotArea>
    </format>
    <format dxfId="56">
      <pivotArea dataOnly="0" labelOnly="1" fieldPosition="0">
        <references count="1">
          <reference field="3" count="0"/>
        </references>
      </pivotArea>
    </format>
    <format dxfId="55">
      <pivotArea dataOnly="0" labelOnly="1" fieldPosition="0">
        <references count="1">
          <reference field="3" count="0"/>
        </references>
      </pivotArea>
    </format>
    <format dxfId="54">
      <pivotArea dataOnly="0" labelOnly="1" fieldPosition="0">
        <references count="1">
          <reference field="3" count="0"/>
        </references>
      </pivotArea>
    </format>
    <format dxfId="53">
      <pivotArea dataOnly="0" labelOnly="1" fieldPosition="0">
        <references count="1">
          <reference field="3" count="0"/>
        </references>
      </pivotArea>
    </format>
    <format dxfId="52">
      <pivotArea dataOnly="0" labelOnly="1" fieldPosition="0">
        <references count="1">
          <reference field="3" count="0"/>
        </references>
      </pivotArea>
    </format>
    <format dxfId="51">
      <pivotArea dataOnly="0" labelOnly="1" fieldPosition="0">
        <references count="1">
          <reference field="3" count="0"/>
        </references>
      </pivotArea>
    </format>
    <format dxfId="50">
      <pivotArea dataOnly="0" labelOnly="1" fieldPosition="0">
        <references count="1">
          <reference field="3" count="0"/>
        </references>
      </pivotArea>
    </format>
    <format dxfId="49">
      <pivotArea dataOnly="0" labelOnly="1" fieldPosition="0">
        <references count="1">
          <reference field="3" count="0"/>
        </references>
      </pivotArea>
    </format>
    <format dxfId="48">
      <pivotArea dataOnly="0" labelOnly="1" fieldPosition="0">
        <references count="1">
          <reference field="3" count="0"/>
        </references>
      </pivotArea>
    </format>
    <format dxfId="47">
      <pivotArea dataOnly="0" labelOnly="1" fieldPosition="0">
        <references count="1">
          <reference field="3" count="0"/>
        </references>
      </pivotArea>
    </format>
    <format dxfId="46">
      <pivotArea dataOnly="0" labelOnly="1" fieldPosition="0">
        <references count="1">
          <reference field="3" count="0"/>
        </references>
      </pivotArea>
    </format>
    <format dxfId="45">
      <pivotArea dataOnly="0" labelOnly="1" fieldPosition="0">
        <references count="1">
          <reference field="3" count="0"/>
        </references>
      </pivotArea>
    </format>
    <format dxfId="44">
      <pivotArea dataOnly="0" labelOnly="1" fieldPosition="0">
        <references count="1">
          <reference field="3" count="0"/>
        </references>
      </pivotArea>
    </format>
    <format dxfId="43">
      <pivotArea dataOnly="0" labelOnly="1" fieldPosition="0">
        <references count="1">
          <reference field="3" count="0"/>
        </references>
      </pivotArea>
    </format>
    <format dxfId="42">
      <pivotArea dataOnly="0" labelOnly="1" fieldPosition="0">
        <references count="1">
          <reference field="3" count="0"/>
        </references>
      </pivotArea>
    </format>
    <format dxfId="41">
      <pivotArea dataOnly="0" labelOnly="1" fieldPosition="0">
        <references count="1">
          <reference field="3" count="0"/>
        </references>
      </pivotArea>
    </format>
    <format dxfId="40">
      <pivotArea dataOnly="0" labelOnly="1" fieldPosition="0">
        <references count="1">
          <reference field="3" count="0"/>
        </references>
      </pivotArea>
    </format>
    <format dxfId="39">
      <pivotArea dataOnly="0" labelOnly="1" fieldPosition="0">
        <references count="1">
          <reference field="3" count="0"/>
        </references>
      </pivotArea>
    </format>
    <format dxfId="38">
      <pivotArea dataOnly="0" labelOnly="1" fieldPosition="0">
        <references count="1">
          <reference field="3" count="0"/>
        </references>
      </pivotArea>
    </format>
    <format dxfId="37">
      <pivotArea dataOnly="0" labelOnly="1" fieldPosition="0">
        <references count="1">
          <reference field="3" count="0"/>
        </references>
      </pivotArea>
    </format>
    <format dxfId="36">
      <pivotArea dataOnly="0" labelOnly="1" fieldPosition="0">
        <references count="1">
          <reference field="3" count="0"/>
        </references>
      </pivotArea>
    </format>
    <format dxfId="35">
      <pivotArea dataOnly="0" labelOnly="1" fieldPosition="0">
        <references count="1">
          <reference field="3" count="0"/>
        </references>
      </pivotArea>
    </format>
    <format dxfId="34">
      <pivotArea dataOnly="0" labelOnly="1" fieldPosition="0">
        <references count="1">
          <reference field="3" count="0"/>
        </references>
      </pivotArea>
    </format>
    <format dxfId="33">
      <pivotArea dataOnly="0" labelOnly="1" fieldPosition="0">
        <references count="1">
          <reference field="3" count="0"/>
        </references>
      </pivotArea>
    </format>
    <format dxfId="32">
      <pivotArea dataOnly="0" labelOnly="1" fieldPosition="0">
        <references count="1">
          <reference field="3" count="0"/>
        </references>
      </pivotArea>
    </format>
    <format dxfId="31">
      <pivotArea dataOnly="0" labelOnly="1" fieldPosition="0">
        <references count="1">
          <reference field="3" count="0"/>
        </references>
      </pivotArea>
    </format>
    <format dxfId="30">
      <pivotArea dataOnly="0" labelOnly="1" fieldPosition="0">
        <references count="1">
          <reference field="3" count="0"/>
        </references>
      </pivotArea>
    </format>
    <format dxfId="29">
      <pivotArea dataOnly="0" labelOnly="1" fieldPosition="0">
        <references count="1">
          <reference field="3" count="0"/>
        </references>
      </pivotArea>
    </format>
    <format dxfId="28">
      <pivotArea dataOnly="0" labelOnly="1" fieldPosition="0">
        <references count="1">
          <reference field="3" count="0"/>
        </references>
      </pivotArea>
    </format>
    <format dxfId="27">
      <pivotArea dataOnly="0" labelOnly="1" fieldPosition="0">
        <references count="1">
          <reference field="3" count="0"/>
        </references>
      </pivotArea>
    </format>
    <format dxfId="26">
      <pivotArea dataOnly="0" labelOnly="1" fieldPosition="0">
        <references count="1">
          <reference field="3" count="0"/>
        </references>
      </pivotArea>
    </format>
    <format dxfId="25">
      <pivotArea dataOnly="0" labelOnly="1" fieldPosition="0">
        <references count="1">
          <reference field="3" count="0"/>
        </references>
      </pivotArea>
    </format>
    <format dxfId="24">
      <pivotArea dataOnly="0" labelOnly="1" fieldPosition="0">
        <references count="1">
          <reference field="3" count="0"/>
        </references>
      </pivotArea>
    </format>
    <format dxfId="23">
      <pivotArea dataOnly="0" labelOnly="1" fieldPosition="0">
        <references count="1">
          <reference field="3" count="0"/>
        </references>
      </pivotArea>
    </format>
    <format dxfId="22">
      <pivotArea dataOnly="0" labelOnly="1" fieldPosition="0">
        <references count="1">
          <reference field="3" count="0"/>
        </references>
      </pivotArea>
    </format>
    <format dxfId="21">
      <pivotArea dataOnly="0" labelOnly="1" fieldPosition="0">
        <references count="1">
          <reference field="3" count="0"/>
        </references>
      </pivotArea>
    </format>
    <format dxfId="20">
      <pivotArea dataOnly="0" labelOnly="1" fieldPosition="0">
        <references count="1">
          <reference field="3" count="0"/>
        </references>
      </pivotArea>
    </format>
    <format dxfId="19">
      <pivotArea dataOnly="0" labelOnly="1" fieldPosition="0">
        <references count="1">
          <reference field="3" count="0"/>
        </references>
      </pivotArea>
    </format>
    <format dxfId="18">
      <pivotArea dataOnly="0" labelOnly="1" fieldPosition="0">
        <references count="1">
          <reference field="3" count="0"/>
        </references>
      </pivotArea>
    </format>
    <format dxfId="17">
      <pivotArea dataOnly="0" labelOnly="1" fieldPosition="0">
        <references count="1">
          <reference field="3" count="0"/>
        </references>
      </pivotArea>
    </format>
    <format dxfId="16">
      <pivotArea dataOnly="0" labelOnly="1" fieldPosition="0">
        <references count="1">
          <reference field="3" count="0"/>
        </references>
      </pivotArea>
    </format>
    <format dxfId="15">
      <pivotArea dataOnly="0" labelOnly="1" fieldPosition="0">
        <references count="1">
          <reference field="3" count="0"/>
        </references>
      </pivotArea>
    </format>
  </formats>
  <chartFormats count="8">
    <chartFormat chart="1" format="9" series="1">
      <pivotArea type="data" outline="0" fieldPosition="0">
        <references count="1">
          <reference field="3" count="1" selected="0">
            <x v="0"/>
          </reference>
        </references>
      </pivotArea>
    </chartFormat>
    <chartFormat chart="1" format="10" series="1">
      <pivotArea type="data" outline="0" fieldPosition="0">
        <references count="1">
          <reference field="3" count="1" selected="0">
            <x v="1"/>
          </reference>
        </references>
      </pivotArea>
    </chartFormat>
    <chartFormat chart="1" format="11" series="1">
      <pivotArea type="data" outline="0" fieldPosition="0">
        <references count="1">
          <reference field="3" count="1" selected="0">
            <x v="2"/>
          </reference>
        </references>
      </pivotArea>
    </chartFormat>
    <chartFormat chart="1" format="12" series="1">
      <pivotArea type="data" outline="0" fieldPosition="0">
        <references count="1">
          <reference field="3" count="1" selected="0">
            <x v="3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</chartFormats>
  <pivotTableStyleInfo name="PivotStyleLight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City of Spokane GHG Summary" altTextSummary="This is a collection of the most up to date greenhouse gas summaries for the City of Spokane Community Inventorie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3EAC44-4197-4416-BC70-787AB0D7149C}" name="GHGsummaryLGO" cacheId="1" applyNumberFormats="0" applyBorderFormats="0" applyFontFormats="0" applyPatternFormats="0" applyAlignmentFormats="0" applyWidthHeightFormats="1" dataCaption="Values" grandTotalCaption="Total Emissions" updatedVersion="8" minRefreshableVersion="3" showDrill="0" colGrandTotals="0" itemPrintTitles="1" createdVersion="8" indent="0" showHeaders="0" outline="1" outlineData="1" multipleFieldFilters="0" chartFormat="31">
  <location ref="D36:H46" firstHeaderRow="1" firstDataRow="2" firstDataCol="1"/>
  <pivotFields count="4">
    <pivotField axis="axisRow" showAll="0">
      <items count="9">
        <item sd="0" x="0"/>
        <item sd="0" x="1"/>
        <item sd="0" x="2"/>
        <item sd="0" x="3"/>
        <item sd="0" x="4"/>
        <item sd="0" x="5"/>
        <item sd="0" x="6"/>
        <item sd="0" x="7"/>
        <item t="default"/>
      </items>
    </pivotField>
    <pivotField axis="axisRow" showAll="0">
      <items count="17">
        <item sd="0" x="2"/>
        <item sd="0" x="15"/>
        <item x="0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dataField="1" numFmtId="164" showAll="0"/>
  </pivotFields>
  <rowFields count="2">
    <field x="0"/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4">
    <i>
      <x/>
    </i>
    <i>
      <x v="1"/>
    </i>
    <i>
      <x v="2"/>
    </i>
    <i>
      <x v="3"/>
    </i>
  </colItems>
  <dataFields count="1">
    <dataField name="GHG Emissions (MT CO₂e)" fld="3" baseField="0" baseItem="0"/>
  </dataFields>
  <formats count="11">
    <format dxfId="12">
      <pivotArea outline="0" collapsedLevelsAreSubtotals="1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2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0" type="button" dataOnly="0" labelOnly="1" outline="0" axis="axisRow" fieldPosition="0"/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fieldPosition="0">
        <references count="1">
          <reference field="2" count="0"/>
        </references>
      </pivotArea>
    </format>
  </formats>
  <chartFormats count="12">
    <chartFormat chart="1" format="9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1" format="10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1" format="1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Light1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City of Spokane GHG Summary" altTextSummary="This is a collection of the most up to date greenhouse gas summaries for the City of Spokane Community Inventorie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6635E26-188F-4D5D-B650-15772BD451F4}" name="GHGsummary" displayName="GHGsummary" ref="A1:E81" totalsRowShown="0">
  <autoFilter ref="A1:E81" xr:uid="{06635E26-188F-4D5D-B650-15772BD451F4}"/>
  <tableColumns count="5">
    <tableColumn id="1" xr3:uid="{6B187BD4-A689-486E-B975-6DF51BB33EA9}" name="Sector"/>
    <tableColumn id="2" xr3:uid="{F50DA01C-6587-4635-9C19-6E692EBB703C}" name="Sub-Sector"/>
    <tableColumn id="3" xr3:uid="{0BF6F954-2D2D-43E1-9154-0F4F53DC93BE}" name="Sub-Sector Type"/>
    <tableColumn id="4" xr3:uid="{38D196F3-F49A-42CF-B450-B5AD607FA103}" name="Year" dataDxfId="14"/>
    <tableColumn id="5" xr3:uid="{79449D5C-AD6E-4EEF-9B31-1F74498DE1D6}" name="Greenhouse Gas Emissions (MT CO₂e)" dataDxfId="13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34AC36-BDB6-456D-B0CC-DB3A6522AA92}" name="GHGsummaryLGO" displayName="GHGsummaryLGO" ref="A1:D93" totalsRowShown="0">
  <autoFilter ref="A1:D93" xr:uid="{AC34AC36-BDB6-456D-B0CC-DB3A6522AA92}"/>
  <tableColumns count="4">
    <tableColumn id="1" xr3:uid="{E87B87E9-FAB1-418A-813E-3D4AC304D8BB}" name="Sector"/>
    <tableColumn id="2" xr3:uid="{90588345-62BF-401E-A600-84DBBA61B640}" name="Sub-Sector"/>
    <tableColumn id="3" xr3:uid="{ABA85A98-3D67-4962-8895-950FA822E0D1}" name="Year" dataDxfId="1"/>
    <tableColumn id="4" xr3:uid="{B3C4F637-68AE-42ED-827B-F587C35EC1BF}" name="Greenhouse Gas Emissions (MT CO₂e)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COS-CASCADIA">
  <a:themeElements>
    <a:clrScheme name="ENV-CASCADIA">
      <a:dk1>
        <a:sysClr val="windowText" lastClr="000000"/>
      </a:dk1>
      <a:lt1>
        <a:sysClr val="window" lastClr="FFFFFF"/>
      </a:lt1>
      <a:dk2>
        <a:srgbClr val="000066"/>
      </a:dk2>
      <a:lt2>
        <a:srgbClr val="6699CC"/>
      </a:lt2>
      <a:accent1>
        <a:srgbClr val="006699"/>
      </a:accent1>
      <a:accent2>
        <a:srgbClr val="B5CA8D"/>
      </a:accent2>
      <a:accent3>
        <a:srgbClr val="AA6373"/>
      </a:accent3>
      <a:accent4>
        <a:srgbClr val="636363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ENV_CASCADIA">
      <a:majorFont>
        <a:latin typeface="Inter ExtraBold"/>
        <a:ea typeface=""/>
        <a:cs typeface=""/>
      </a:majorFont>
      <a:minorFont>
        <a:latin typeface="Inter"/>
        <a:ea typeface=""/>
        <a:cs typeface=""/>
      </a:minorFont>
    </a:fontScheme>
    <a:fmtScheme name="Banded Edge">
      <a:fillStyleLst>
        <a:solidFill>
          <a:schemeClr val="phClr"/>
        </a:solidFill>
        <a:solidFill>
          <a:schemeClr val="phClr">
            <a:tint val="50000"/>
          </a:schemeClr>
        </a:solidFill>
        <a:gradFill rotWithShape="1">
          <a:gsLst>
            <a:gs pos="0">
              <a:schemeClr val="phClr"/>
            </a:gs>
            <a:gs pos="90000">
              <a:schemeClr val="phClr">
                <a:shade val="100000"/>
              </a:schemeClr>
            </a:gs>
            <a:gs pos="100000">
              <a:schemeClr val="phClr">
                <a:shade val="85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53975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17779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rightRoom" dir="t"/>
          </a:scene3d>
          <a:sp3d extrusionH="12700" contourW="25400" prstMaterial="flat">
            <a:bevelT w="63500" h="152400" prst="angle"/>
            <a:contourClr>
              <a:schemeClr val="phClr">
                <a:shade val="3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static.spokanecity.org/documents/publicworks/environmental/2016-city-of-spokane-greenhouse-gas-inventory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EnvPrograms@spokanecity.org" TargetMode="External"/><Relationship Id="rId1" Type="http://schemas.openxmlformats.org/officeDocument/2006/relationships/hyperlink" Target="http://greenspokane.org/" TargetMode="External"/><Relationship Id="rId6" Type="http://schemas.openxmlformats.org/officeDocument/2006/relationships/hyperlink" Target="https://static.spokanecity.org/documents/publicworks/environmental/2022-environmental-highlights.pdf" TargetMode="External"/><Relationship Id="rId5" Type="http://schemas.openxmlformats.org/officeDocument/2006/relationships/hyperlink" Target="https://static.spokanecity.org/documents/bcc/committees/public-infrastructure-environment-sustainability/sustainability-action-subcommittee/spokane-sustainability-action-plan-final-adopted-oct-25-2021.pdf" TargetMode="External"/><Relationship Id="rId4" Type="http://schemas.openxmlformats.org/officeDocument/2006/relationships/hyperlink" Target="https://static.spokanecity.org/documents/publicworks/environmental/2019-city-of-spokane-greenhouse-gas-inventory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my.spokanecity.org/smc/?Section=15.05.020" TargetMode="External"/><Relationship Id="rId13" Type="http://schemas.openxmlformats.org/officeDocument/2006/relationships/hyperlink" Target="mailto:EnvPrograms@spokanecity.org" TargetMode="External"/><Relationship Id="rId3" Type="http://schemas.openxmlformats.org/officeDocument/2006/relationships/hyperlink" Target="https://my.spokanecity.org/publicworks/environmental/" TargetMode="External"/><Relationship Id="rId7" Type="http://schemas.openxmlformats.org/officeDocument/2006/relationships/hyperlink" Target="https://www.globalcovenantofmayors.org/our-initiatives/data4cities/common-global-reporting-framework/" TargetMode="External"/><Relationship Id="rId12" Type="http://schemas.openxmlformats.org/officeDocument/2006/relationships/hyperlink" Target="http://greenspokane.org/" TargetMode="External"/><Relationship Id="rId2" Type="http://schemas.openxmlformats.org/officeDocument/2006/relationships/hyperlink" Target="https://ghgprotocol.org/ghg-protocol-cities" TargetMode="External"/><Relationship Id="rId1" Type="http://schemas.openxmlformats.org/officeDocument/2006/relationships/hyperlink" Target="https://icleiusa.org/ghg-protocols" TargetMode="External"/><Relationship Id="rId6" Type="http://schemas.openxmlformats.org/officeDocument/2006/relationships/hyperlink" Target="https://my.spokanecity.org/news/stories/2020/05/29/city-council-makes-a-commitment-to-sustainability/" TargetMode="External"/><Relationship Id="rId11" Type="http://schemas.openxmlformats.org/officeDocument/2006/relationships/hyperlink" Target="https://app.leg.wa.gov/RCW/default.aspx?cite=36.70A.020" TargetMode="External"/><Relationship Id="rId5" Type="http://schemas.openxmlformats.org/officeDocument/2006/relationships/hyperlink" Target="https://my.spokanecity.org/smc/?Section=15.05.060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static.spokanecity.org/documents/bcc/committees/public-infrastructure-environment-sustainability/sustainability-action-subcommittee/spokane-sustainability-action-plan-final-adopted-oct-25-2021.pdf" TargetMode="External"/><Relationship Id="rId4" Type="http://schemas.openxmlformats.org/officeDocument/2006/relationships/hyperlink" Target="https://my.spokanecity.org/smc/?Section=15.05.020" TargetMode="External"/><Relationship Id="rId9" Type="http://schemas.openxmlformats.org/officeDocument/2006/relationships/hyperlink" Target="https://app.leg.wa.gov/RCW/default.aspx?cite=70A.45.020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ofm.wa.gov/sites/default/files/public/dataresearch/pop/april1/hseries/ofm_april1_intercensal_estimates_2010_2020.xlsx" TargetMode="External"/><Relationship Id="rId2" Type="http://schemas.openxmlformats.org/officeDocument/2006/relationships/hyperlink" Target="https://portfoliomanager.energystar.gov/pm/degreeDaysCalculator" TargetMode="Externa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ofm.wa.gov/sites/default/files/public/dataresearch/pop/april1/hseries/ofm_april1_intercensal_estimates_2010_2020.xlsx" TargetMode="External"/><Relationship Id="rId2" Type="http://schemas.openxmlformats.org/officeDocument/2006/relationships/hyperlink" Target="https://portfoliomanager.energystar.gov/pm/degreeDaysCalculator" TargetMode="Externa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EnvPrograms@spokanecity.org" TargetMode="External"/><Relationship Id="rId1" Type="http://schemas.openxmlformats.org/officeDocument/2006/relationships/hyperlink" Target="http://greenspokane.org/" TargetMode="Externa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B5BEE-41F8-4BBE-BD0D-71A3B57C365C}">
  <sheetPr>
    <tabColor theme="2"/>
    <pageSetUpPr fitToPage="1"/>
  </sheetPr>
  <dimension ref="A1:L150"/>
  <sheetViews>
    <sheetView showGridLines="0" showRowColHeaders="0" tabSelected="1" view="pageBreakPreview" zoomScaleNormal="73" zoomScaleSheetLayoutView="100" workbookViewId="0">
      <selection activeCell="J1" sqref="J1"/>
    </sheetView>
  </sheetViews>
  <sheetFormatPr defaultColWidth="0" defaultRowHeight="15" customHeight="1" zeroHeight="1"/>
  <cols>
    <col min="1" max="1" width="2.625" customWidth="1"/>
    <col min="2" max="2" width="19.5" customWidth="1"/>
    <col min="3" max="3" width="30.625" customWidth="1"/>
    <col min="4" max="4" width="13.25" bestFit="1" customWidth="1"/>
    <col min="5" max="7" width="10" customWidth="1"/>
    <col min="8" max="8" width="19.5" customWidth="1"/>
    <col min="9" max="9" width="2.625" customWidth="1"/>
    <col min="10" max="11" width="8.75" customWidth="1"/>
    <col min="12" max="12" width="55.875" customWidth="1"/>
    <col min="13" max="16384" width="8.75" hidden="1"/>
  </cols>
  <sheetData>
    <row r="1" spans="2:8" ht="19.5" customHeight="1"/>
    <row r="2" spans="2:8" ht="14.25">
      <c r="B2" s="127"/>
      <c r="C2" s="127"/>
      <c r="D2" s="127"/>
      <c r="E2" s="127"/>
      <c r="F2" s="127"/>
      <c r="G2" s="127"/>
      <c r="H2" s="127"/>
    </row>
    <row r="3" spans="2:8" ht="14.25">
      <c r="B3" s="127"/>
      <c r="C3" s="127"/>
      <c r="D3" s="127"/>
      <c r="E3" s="127"/>
      <c r="F3" s="127"/>
      <c r="G3" s="127"/>
      <c r="H3" s="127"/>
    </row>
    <row r="4" spans="2:8" ht="14.25">
      <c r="B4" s="127"/>
      <c r="C4" s="127"/>
      <c r="D4" s="127"/>
      <c r="E4" s="127"/>
      <c r="F4" s="127"/>
      <c r="G4" s="127"/>
      <c r="H4" s="127"/>
    </row>
    <row r="5" spans="2:8" ht="14.25">
      <c r="B5" s="127"/>
      <c r="C5" s="127"/>
      <c r="D5" s="127"/>
      <c r="E5" s="127"/>
      <c r="F5" s="127"/>
      <c r="G5" s="127"/>
      <c r="H5" s="127"/>
    </row>
    <row r="6" spans="2:8">
      <c r="B6" s="125"/>
      <c r="C6" s="125"/>
    </row>
    <row r="7" spans="2:8" ht="15" customHeight="1">
      <c r="C7" s="126"/>
      <c r="D7" s="126"/>
      <c r="E7" s="126"/>
      <c r="F7" s="126"/>
      <c r="G7" s="126"/>
    </row>
    <row r="8" spans="2:8" ht="15" customHeight="1">
      <c r="C8" s="126"/>
      <c r="D8" s="126"/>
      <c r="E8" s="126"/>
      <c r="F8" s="126"/>
      <c r="G8" s="126"/>
    </row>
    <row r="9" spans="2:8" ht="15" customHeight="1">
      <c r="C9" s="126"/>
      <c r="D9" s="126"/>
      <c r="E9" s="126"/>
      <c r="F9" s="126"/>
      <c r="G9" s="126"/>
    </row>
    <row r="10" spans="2:8" ht="15" customHeight="1">
      <c r="C10" s="126"/>
      <c r="D10" s="126"/>
      <c r="E10" s="126"/>
      <c r="F10" s="126"/>
      <c r="G10" s="126"/>
    </row>
    <row r="11" spans="2:8" ht="15" customHeight="1">
      <c r="C11" s="126"/>
      <c r="D11" s="126"/>
      <c r="E11" s="126"/>
      <c r="F11" s="126"/>
      <c r="G11" s="126"/>
    </row>
    <row r="12" spans="2:8" ht="14.25">
      <c r="C12" s="126"/>
      <c r="D12" s="126"/>
      <c r="E12" s="126"/>
      <c r="F12" s="126"/>
      <c r="G12" s="126"/>
    </row>
    <row r="13" spans="2:8">
      <c r="B13" s="125"/>
      <c r="C13" s="125"/>
    </row>
    <row r="14" spans="2:8" ht="15" customHeight="1">
      <c r="C14" s="126"/>
      <c r="D14" s="126"/>
      <c r="E14" s="126"/>
      <c r="F14" s="126"/>
      <c r="G14" s="126"/>
    </row>
    <row r="15" spans="2:8" ht="15" customHeight="1">
      <c r="C15" s="126"/>
      <c r="D15" s="126"/>
      <c r="E15" s="126"/>
      <c r="F15" s="126"/>
      <c r="G15" s="126"/>
    </row>
    <row r="16" spans="2:8" ht="15" customHeight="1">
      <c r="C16" s="126"/>
      <c r="D16" s="126"/>
      <c r="E16" s="126"/>
      <c r="F16" s="126"/>
      <c r="G16" s="126"/>
    </row>
    <row r="17" spans="2:7" ht="15" customHeight="1">
      <c r="C17" s="126"/>
      <c r="D17" s="126"/>
      <c r="E17" s="126"/>
      <c r="F17" s="126"/>
      <c r="G17" s="126"/>
    </row>
    <row r="18" spans="2:7" ht="15" customHeight="1">
      <c r="C18" s="126"/>
      <c r="D18" s="126"/>
      <c r="E18" s="126"/>
      <c r="F18" s="126"/>
      <c r="G18" s="126"/>
    </row>
    <row r="19" spans="2:7" ht="15" customHeight="1">
      <c r="C19" s="126"/>
      <c r="D19" s="126"/>
      <c r="E19" s="126"/>
      <c r="F19" s="126"/>
      <c r="G19" s="126"/>
    </row>
    <row r="20" spans="2:7" ht="15" customHeight="1">
      <c r="C20" s="126"/>
      <c r="D20" s="126"/>
      <c r="E20" s="126"/>
      <c r="F20" s="126"/>
      <c r="G20" s="126"/>
    </row>
    <row r="21" spans="2:7" ht="15" customHeight="1">
      <c r="C21" s="126"/>
      <c r="D21" s="126"/>
      <c r="E21" s="126"/>
      <c r="F21" s="126"/>
      <c r="G21" s="126"/>
    </row>
    <row r="22" spans="2:7" ht="15" customHeight="1">
      <c r="C22" s="126"/>
      <c r="D22" s="126"/>
      <c r="E22" s="126"/>
      <c r="F22" s="126"/>
      <c r="G22" s="126"/>
    </row>
    <row r="23" spans="2:7" ht="15" customHeight="1">
      <c r="C23" s="126"/>
      <c r="D23" s="126"/>
      <c r="E23" s="126"/>
      <c r="F23" s="126"/>
      <c r="G23" s="126"/>
    </row>
    <row r="24" spans="2:7" ht="15" customHeight="1">
      <c r="C24" s="126"/>
      <c r="D24" s="126"/>
      <c r="E24" s="126"/>
      <c r="F24" s="126"/>
      <c r="G24" s="126"/>
    </row>
    <row r="25" spans="2:7" ht="15" customHeight="1">
      <c r="C25" s="126"/>
      <c r="D25" s="126"/>
      <c r="E25" s="126"/>
      <c r="F25" s="126"/>
      <c r="G25" s="126"/>
    </row>
    <row r="26" spans="2:7" ht="15" customHeight="1">
      <c r="B26" s="125"/>
      <c r="C26" s="125"/>
    </row>
    <row r="27" spans="2:7" ht="15" customHeight="1">
      <c r="C27" s="126"/>
      <c r="D27" s="126"/>
      <c r="E27" s="126"/>
      <c r="F27" s="126"/>
      <c r="G27" s="126"/>
    </row>
    <row r="28" spans="2:7" ht="15" customHeight="1">
      <c r="C28" s="126"/>
      <c r="D28" s="126"/>
      <c r="E28" s="126"/>
      <c r="F28" s="126"/>
      <c r="G28" s="126"/>
    </row>
    <row r="29" spans="2:7" ht="15" customHeight="1">
      <c r="C29" s="126"/>
      <c r="D29" s="126"/>
      <c r="E29" s="126"/>
      <c r="F29" s="126"/>
      <c r="G29" s="126"/>
    </row>
    <row r="30" spans="2:7" ht="15" customHeight="1">
      <c r="C30" s="126"/>
      <c r="D30" s="126"/>
      <c r="E30" s="126"/>
      <c r="F30" s="126"/>
      <c r="G30" s="126"/>
    </row>
    <row r="31" spans="2:7" ht="15" customHeight="1">
      <c r="C31" s="126"/>
      <c r="D31" s="126"/>
      <c r="E31" s="126"/>
      <c r="F31" s="126"/>
      <c r="G31" s="126"/>
    </row>
    <row r="32" spans="2:7" ht="15" customHeight="1">
      <c r="C32" s="126"/>
      <c r="D32" s="126"/>
      <c r="E32" s="126"/>
      <c r="F32" s="126"/>
      <c r="G32" s="126"/>
    </row>
    <row r="33" spans="2:7" ht="15" customHeight="1">
      <c r="C33" s="126"/>
      <c r="D33" s="126"/>
      <c r="E33" s="126"/>
      <c r="F33" s="126"/>
      <c r="G33" s="126"/>
    </row>
    <row r="34" spans="2:7" ht="15" customHeight="1">
      <c r="C34" s="126"/>
      <c r="D34" s="126"/>
      <c r="E34" s="126"/>
      <c r="F34" s="126"/>
      <c r="G34" s="126"/>
    </row>
    <row r="35" spans="2:7" ht="15" customHeight="1">
      <c r="C35" s="126"/>
      <c r="D35" s="126"/>
      <c r="E35" s="126"/>
      <c r="F35" s="126"/>
      <c r="G35" s="126"/>
    </row>
    <row r="36" spans="2:7" ht="15" customHeight="1">
      <c r="C36" s="126"/>
      <c r="D36" s="126"/>
      <c r="E36" s="126"/>
      <c r="F36" s="126"/>
      <c r="G36" s="126"/>
    </row>
    <row r="37" spans="2:7" ht="15" customHeight="1">
      <c r="C37" s="126"/>
      <c r="D37" s="126"/>
      <c r="E37" s="126"/>
      <c r="F37" s="126"/>
      <c r="G37" s="126"/>
    </row>
    <row r="38" spans="2:7" ht="15" customHeight="1">
      <c r="C38" s="126"/>
      <c r="D38" s="126"/>
      <c r="E38" s="126"/>
      <c r="F38" s="126"/>
      <c r="G38" s="126"/>
    </row>
    <row r="39" spans="2:7" ht="14.25">
      <c r="C39" s="126"/>
      <c r="D39" s="126"/>
      <c r="E39" s="126"/>
      <c r="F39" s="126"/>
      <c r="G39" s="126"/>
    </row>
    <row r="40" spans="2:7" ht="14.25">
      <c r="C40" s="126"/>
      <c r="D40" s="126"/>
      <c r="E40" s="126"/>
      <c r="F40" s="126"/>
      <c r="G40" s="126"/>
    </row>
    <row r="41" spans="2:7" ht="14.25">
      <c r="C41" s="126"/>
      <c r="D41" s="126"/>
      <c r="E41" s="126"/>
      <c r="F41" s="126"/>
      <c r="G41" s="126"/>
    </row>
    <row r="42" spans="2:7">
      <c r="B42" s="125"/>
      <c r="C42" s="125"/>
    </row>
    <row r="43" spans="2:7" ht="15" customHeight="1">
      <c r="C43" s="14"/>
      <c r="D43" s="15"/>
      <c r="E43" s="15"/>
      <c r="F43" s="15"/>
      <c r="G43" s="15"/>
    </row>
    <row r="44" spans="2:7" ht="15" customHeight="1">
      <c r="G44" s="15"/>
    </row>
    <row r="45" spans="2:7" ht="15" customHeight="1">
      <c r="C45" s="124"/>
      <c r="D45" s="124"/>
      <c r="E45" s="15"/>
      <c r="F45" s="15"/>
      <c r="G45" s="15"/>
    </row>
    <row r="46" spans="2:7" ht="15" customHeight="1">
      <c r="C46" s="124"/>
      <c r="D46" s="124"/>
      <c r="E46" s="124"/>
      <c r="F46" s="124"/>
      <c r="G46" s="15"/>
    </row>
    <row r="47" spans="2:7" ht="15" customHeight="1">
      <c r="C47" s="124"/>
      <c r="D47" s="124"/>
      <c r="E47" s="15"/>
      <c r="F47" s="15"/>
      <c r="G47" s="15"/>
    </row>
    <row r="48" spans="2:7" ht="15" customHeight="1">
      <c r="C48" s="124"/>
      <c r="D48" s="124"/>
      <c r="E48" s="15"/>
      <c r="F48" s="15"/>
      <c r="G48" s="15"/>
    </row>
    <row r="49" spans="3:7" ht="15" customHeight="1">
      <c r="C49" s="124"/>
      <c r="D49" s="124"/>
      <c r="E49" s="15"/>
      <c r="F49" s="15"/>
      <c r="G49" s="15"/>
    </row>
    <row r="50" spans="3:7" ht="15" customHeight="1">
      <c r="C50" s="15"/>
      <c r="D50" s="15"/>
      <c r="E50" s="15"/>
      <c r="F50" s="15"/>
      <c r="G50" s="15"/>
    </row>
    <row r="51" spans="3:7" ht="15" customHeight="1">
      <c r="C51" s="16"/>
      <c r="D51" s="15"/>
      <c r="E51" s="15"/>
      <c r="F51" s="15"/>
      <c r="G51" s="15"/>
    </row>
    <row r="52" spans="3:7" ht="15" customHeight="1">
      <c r="C52" s="15"/>
      <c r="D52" s="15"/>
      <c r="E52" s="15"/>
      <c r="F52" s="15"/>
      <c r="G52" s="15"/>
    </row>
    <row r="53" spans="3:7" ht="15" customHeight="1">
      <c r="C53" s="15"/>
      <c r="D53" s="15"/>
      <c r="E53" s="15"/>
      <c r="F53" s="15"/>
      <c r="G53" s="15"/>
    </row>
    <row r="54" spans="3:7" ht="15" customHeight="1">
      <c r="C54" s="15"/>
      <c r="D54" s="15"/>
      <c r="E54" s="15"/>
      <c r="F54" s="15"/>
      <c r="G54" s="15"/>
    </row>
    <row r="55" spans="3:7" ht="15" customHeight="1">
      <c r="G55" s="15"/>
    </row>
    <row r="56" spans="3:7" ht="15" customHeight="1">
      <c r="G56" s="15"/>
    </row>
    <row r="57" spans="3:7" ht="15" customHeight="1">
      <c r="G57" s="15"/>
    </row>
    <row r="58" spans="3:7" ht="15" customHeight="1">
      <c r="G58" s="15"/>
    </row>
    <row r="59" spans="3:7" ht="15" customHeight="1">
      <c r="G59" s="15"/>
    </row>
    <row r="60" spans="3:7" ht="15" customHeight="1">
      <c r="G60" s="15"/>
    </row>
    <row r="61" spans="3:7" ht="15" customHeight="1">
      <c r="C61" s="15"/>
      <c r="D61" s="15"/>
      <c r="E61" s="15"/>
      <c r="F61" s="15"/>
      <c r="G61" s="15"/>
    </row>
    <row r="62" spans="3:7" ht="15" customHeight="1">
      <c r="C62" s="15"/>
      <c r="D62" s="15"/>
      <c r="E62" s="15"/>
      <c r="F62" s="15"/>
      <c r="G62" s="15"/>
    </row>
    <row r="63" spans="3:7" ht="15" customHeight="1">
      <c r="C63" s="15"/>
      <c r="D63" s="15"/>
      <c r="E63" s="15"/>
      <c r="F63" s="15"/>
      <c r="G63" s="15"/>
    </row>
    <row r="64" spans="3:7" ht="15" customHeight="1">
      <c r="C64" s="15"/>
      <c r="D64" s="15"/>
      <c r="E64" s="15"/>
      <c r="F64" s="15"/>
      <c r="G64" s="15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B70" s="17"/>
      <c r="C70" s="17"/>
      <c r="D70" s="15"/>
      <c r="E70" s="15"/>
      <c r="F70" s="15"/>
      <c r="G70" s="15"/>
    </row>
    <row r="71" spans="2:7" ht="15" customHeight="1">
      <c r="D71" s="15"/>
      <c r="E71" s="15"/>
      <c r="F71" s="15"/>
      <c r="G71" s="15"/>
    </row>
    <row r="72" spans="2:7" ht="14.25"/>
    <row r="73" spans="2:7" ht="14.25"/>
    <row r="74" spans="2:7" ht="14.25"/>
    <row r="75" spans="2:7" ht="19.5" customHeight="1"/>
    <row r="76" spans="2:7" ht="15" customHeight="1"/>
    <row r="77" spans="2:7" ht="14.25"/>
    <row r="78" spans="2:7" ht="15" customHeight="1"/>
    <row r="79" spans="2:7" ht="15" customHeight="1"/>
    <row r="80" spans="2:7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spans="12:12" ht="15" customHeight="1"/>
    <row r="114" spans="12:12" ht="15" customHeight="1"/>
    <row r="115" spans="12:12" ht="15" customHeight="1"/>
    <row r="116" spans="12:12" ht="15" customHeight="1"/>
    <row r="117" spans="12:12" ht="15" customHeight="1">
      <c r="L117" s="18"/>
    </row>
    <row r="118" spans="12:12" ht="15" customHeight="1">
      <c r="L118" s="19" t="s">
        <v>61</v>
      </c>
    </row>
    <row r="119" spans="12:12" ht="15" customHeight="1">
      <c r="L119" s="19" t="s">
        <v>62</v>
      </c>
    </row>
    <row r="120" spans="12:12" ht="15" customHeight="1"/>
    <row r="121" spans="12:12" ht="15" customHeight="1">
      <c r="L121" s="18"/>
    </row>
    <row r="122" spans="12:12" ht="15" customHeight="1">
      <c r="L122" s="19"/>
    </row>
    <row r="123" spans="12:12" ht="15" customHeight="1">
      <c r="L123" s="19" t="s">
        <v>35</v>
      </c>
    </row>
    <row r="124" spans="12:12" ht="15" customHeight="1">
      <c r="L124" s="19" t="s">
        <v>34</v>
      </c>
    </row>
    <row r="125" spans="12:12" ht="15" customHeight="1">
      <c r="L125" s="19" t="s">
        <v>36</v>
      </c>
    </row>
    <row r="126" spans="12:12" ht="15" customHeight="1">
      <c r="L126" s="19" t="s">
        <v>37</v>
      </c>
    </row>
    <row r="127" spans="12:12" ht="15" customHeight="1"/>
    <row r="128" spans="12:12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</sheetData>
  <sheetProtection algorithmName="SHA-512" hashValue="flmAlhYgkdyQG9qj30rFGjXjtyxZC7O4/hicVVau3IUoJ4GpgUw8bWkUl2dQk0OfrIsnfkYOTKZkRLb74Fkvcw==" saltValue="Mjoqetc+EA6bq9FwfGSGTA==" spinCount="100000" sheet="1" objects="1" scenarios="1"/>
  <mergeCells count="13">
    <mergeCell ref="C14:G25"/>
    <mergeCell ref="B26:C26"/>
    <mergeCell ref="C27:G41"/>
    <mergeCell ref="B2:H5"/>
    <mergeCell ref="B13:C13"/>
    <mergeCell ref="B6:C6"/>
    <mergeCell ref="C7:G12"/>
    <mergeCell ref="C45:D45"/>
    <mergeCell ref="C49:D49"/>
    <mergeCell ref="B42:C42"/>
    <mergeCell ref="C46:F46"/>
    <mergeCell ref="C47:D47"/>
    <mergeCell ref="C48:D48"/>
  </mergeCells>
  <hyperlinks>
    <hyperlink ref="L118" r:id="rId1" display="http://greenspokane.org/" xr:uid="{1C6B3D93-B3B0-4A13-BFCC-EFA088C87632}"/>
    <hyperlink ref="L119" r:id="rId2" display="mailto:EnvPrograms@spokanecity.org" xr:uid="{A3D16309-2FE1-4DC8-BBCC-78DCC9CBDFCF}"/>
    <hyperlink ref="L123" r:id="rId3" display="https://static.spokanecity.org/documents/publicworks/environmental/2016-city-of-spokane-greenhouse-gas-inventory.pdf" xr:uid="{745B6E73-940E-482A-AC3E-37CAA7C31583}"/>
    <hyperlink ref="L124" r:id="rId4" display="https://static.spokanecity.org/documents/publicworks/environmental/2019-city-of-spokane-greenhouse-gas-inventory.pdf" xr:uid="{A6CDFB0A-A926-4DF0-A854-CE9DA5BC07FA}"/>
    <hyperlink ref="L125" r:id="rId5" display="https://static.spokanecity.org/documents/bcc/committees/public-infrastructure-environment-sustainability/sustainability-action-subcommittee/spokane-sustainability-action-plan-final-adopted-oct-25-2021.pdf" xr:uid="{74072027-F457-4AD7-845D-57BB5E3EBB9F}"/>
    <hyperlink ref="L126" r:id="rId6" display="https://static.spokanecity.org/documents/publicworks/environmental/2022-environmental-highlights.pdf" xr:uid="{23AE78F3-B70F-43AF-82E5-2E71DC98E130}"/>
  </hyperlinks>
  <printOptions horizontalCentered="1" verticalCentered="1"/>
  <pageMargins left="0" right="0" top="0" bottom="0" header="0" footer="0"/>
  <pageSetup scale="79" fitToHeight="0" orientation="portrait" verticalDpi="12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6006F-81FB-40F5-816C-B4F82C5353E7}">
  <sheetPr>
    <tabColor theme="4"/>
    <pageSetUpPr fitToPage="1"/>
  </sheetPr>
  <dimension ref="A1:S150"/>
  <sheetViews>
    <sheetView showGridLines="0" showRowColHeaders="0" view="pageBreakPreview" zoomScaleNormal="73" zoomScaleSheetLayoutView="100" workbookViewId="0">
      <selection activeCell="J1" sqref="J1"/>
    </sheetView>
  </sheetViews>
  <sheetFormatPr defaultColWidth="0" defaultRowHeight="15" customHeight="1" zeroHeight="1"/>
  <cols>
    <col min="1" max="1" width="2.625" style="2" customWidth="1"/>
    <col min="2" max="2" width="19.5" style="2" customWidth="1"/>
    <col min="3" max="3" width="30.625" style="2" customWidth="1"/>
    <col min="4" max="4" width="13.25" style="2" bestFit="1" customWidth="1"/>
    <col min="5" max="7" width="10" style="2" customWidth="1"/>
    <col min="8" max="8" width="19.5" style="2" customWidth="1"/>
    <col min="9" max="9" width="2.625" style="2" customWidth="1"/>
    <col min="10" max="19" width="8.75" style="2" customWidth="1"/>
    <col min="20" max="16384" width="8.75" style="2" hidden="1"/>
  </cols>
  <sheetData>
    <row r="1" spans="2:8" ht="19.5" customHeight="1"/>
    <row r="2" spans="2:8" ht="14.25">
      <c r="B2" s="128"/>
      <c r="C2" s="128"/>
      <c r="D2" s="128"/>
      <c r="E2" s="128"/>
      <c r="F2" s="128"/>
      <c r="G2" s="128"/>
      <c r="H2" s="128"/>
    </row>
    <row r="3" spans="2:8" ht="14.25">
      <c r="B3" s="128"/>
      <c r="C3" s="128"/>
      <c r="D3" s="128"/>
      <c r="E3" s="128"/>
      <c r="F3" s="128"/>
      <c r="G3" s="128"/>
      <c r="H3" s="128"/>
    </row>
    <row r="4" spans="2:8" ht="14.25">
      <c r="B4" s="128"/>
      <c r="C4" s="128"/>
      <c r="D4" s="128"/>
      <c r="E4" s="128"/>
      <c r="F4" s="128"/>
      <c r="G4" s="128"/>
      <c r="H4" s="128"/>
    </row>
    <row r="5" spans="2:8" ht="14.25">
      <c r="B5" s="128"/>
      <c r="C5" s="128"/>
      <c r="D5" s="128"/>
      <c r="E5" s="128"/>
      <c r="F5" s="128"/>
      <c r="G5" s="128"/>
      <c r="H5" s="128"/>
    </row>
    <row r="6" spans="2:8">
      <c r="B6" s="10"/>
      <c r="C6" s="10"/>
    </row>
    <row r="7" spans="2:8" ht="15" customHeight="1">
      <c r="C7" s="8"/>
      <c r="D7" s="8"/>
      <c r="E7" s="8"/>
      <c r="F7" s="8"/>
      <c r="G7" s="8"/>
    </row>
    <row r="8" spans="2:8" ht="15" customHeight="1">
      <c r="C8" s="8"/>
      <c r="D8" s="8"/>
      <c r="E8" s="8"/>
      <c r="F8" s="8"/>
      <c r="G8" s="8"/>
    </row>
    <row r="9" spans="2:8" ht="15" customHeight="1">
      <c r="C9" s="8"/>
      <c r="D9" s="8"/>
      <c r="E9" s="8"/>
      <c r="F9" s="8"/>
      <c r="G9" s="8"/>
    </row>
    <row r="10" spans="2:8" ht="15" customHeight="1">
      <c r="C10" s="8"/>
      <c r="D10" s="8"/>
      <c r="E10" s="8"/>
      <c r="F10" s="8"/>
      <c r="G10" s="8"/>
    </row>
    <row r="11" spans="2:8" ht="15" customHeight="1">
      <c r="C11" s="8"/>
      <c r="D11" s="8"/>
      <c r="E11" s="8"/>
      <c r="F11" s="8"/>
      <c r="G11" s="8"/>
    </row>
    <row r="12" spans="2:8" ht="15" customHeight="1">
      <c r="C12" s="8"/>
      <c r="D12" s="8"/>
      <c r="E12" s="8"/>
      <c r="F12" s="8"/>
      <c r="G12" s="8"/>
    </row>
    <row r="13" spans="2:8">
      <c r="B13" s="10"/>
      <c r="C13" s="10"/>
    </row>
    <row r="14" spans="2:8" ht="15" customHeight="1">
      <c r="C14" s="8"/>
      <c r="D14" s="8"/>
      <c r="E14" s="8"/>
      <c r="F14" s="8"/>
      <c r="G14" s="8"/>
    </row>
    <row r="15" spans="2:8" ht="15" customHeight="1">
      <c r="C15" s="8"/>
      <c r="D15" s="8"/>
      <c r="E15" s="8"/>
      <c r="F15" s="8"/>
      <c r="G15" s="8"/>
    </row>
    <row r="16" spans="2:8" ht="15" customHeight="1">
      <c r="C16" s="8"/>
      <c r="D16" s="8"/>
      <c r="E16" s="8"/>
      <c r="F16" s="8"/>
      <c r="G16" s="8"/>
    </row>
    <row r="17" spans="2:7" ht="15" customHeight="1">
      <c r="C17" s="8"/>
      <c r="D17" s="8"/>
      <c r="E17" s="8"/>
      <c r="F17" s="8"/>
      <c r="G17" s="8"/>
    </row>
    <row r="18" spans="2:7" ht="15" customHeight="1">
      <c r="C18" s="8"/>
      <c r="D18" s="8"/>
      <c r="E18" s="8"/>
      <c r="F18" s="8"/>
      <c r="G18" s="8"/>
    </row>
    <row r="19" spans="2:7" ht="15" customHeight="1">
      <c r="C19" s="8"/>
      <c r="D19" s="8"/>
      <c r="E19" s="8"/>
      <c r="F19" s="8"/>
      <c r="G19" s="8"/>
    </row>
    <row r="20" spans="2:7" ht="15" customHeight="1">
      <c r="C20" s="8"/>
      <c r="D20" s="8"/>
      <c r="E20" s="8"/>
      <c r="F20" s="8"/>
      <c r="G20" s="8"/>
    </row>
    <row r="21" spans="2:7" ht="15" customHeight="1">
      <c r="C21" s="8"/>
      <c r="D21" s="8"/>
      <c r="E21" s="8"/>
      <c r="F21" s="8"/>
      <c r="G21" s="8"/>
    </row>
    <row r="22" spans="2:7" ht="15" customHeight="1">
      <c r="C22" s="8"/>
      <c r="D22" s="8"/>
      <c r="E22" s="8"/>
      <c r="F22" s="8"/>
      <c r="G22" s="8"/>
    </row>
    <row r="23" spans="2:7" ht="15" customHeight="1">
      <c r="C23" s="8"/>
      <c r="D23" s="8"/>
      <c r="E23" s="8"/>
      <c r="F23" s="8"/>
      <c r="G23" s="8"/>
    </row>
    <row r="24" spans="2:7" ht="15" customHeight="1">
      <c r="C24" s="8"/>
      <c r="D24" s="8"/>
      <c r="E24" s="8"/>
      <c r="F24" s="8"/>
      <c r="G24" s="8"/>
    </row>
    <row r="25" spans="2:7" ht="15" customHeight="1">
      <c r="C25" s="8"/>
      <c r="D25" s="8"/>
      <c r="E25" s="8"/>
      <c r="F25" s="8"/>
      <c r="G25" s="8"/>
    </row>
    <row r="26" spans="2:7" ht="15" customHeight="1">
      <c r="B26" s="10"/>
      <c r="C26" s="10"/>
    </row>
    <row r="27" spans="2:7" ht="15" customHeight="1">
      <c r="C27" s="8"/>
      <c r="D27" s="8"/>
      <c r="E27" s="8"/>
      <c r="F27" s="8"/>
      <c r="G27" s="8"/>
    </row>
    <row r="28" spans="2:7" ht="15" customHeight="1">
      <c r="C28" s="8"/>
      <c r="D28" s="8"/>
      <c r="E28" s="8"/>
      <c r="F28" s="8"/>
      <c r="G28" s="8"/>
    </row>
    <row r="29" spans="2:7" ht="15" customHeight="1">
      <c r="C29" s="8"/>
      <c r="D29" s="8"/>
      <c r="E29" s="8"/>
      <c r="F29" s="8"/>
      <c r="G29" s="8"/>
    </row>
    <row r="30" spans="2:7" ht="15" customHeight="1">
      <c r="C30" s="8"/>
      <c r="D30" s="8"/>
      <c r="E30" s="8"/>
      <c r="F30" s="8"/>
      <c r="G30" s="8"/>
    </row>
    <row r="31" spans="2:7" ht="15" customHeight="1">
      <c r="C31" s="8"/>
      <c r="D31" s="8"/>
      <c r="E31" s="8"/>
      <c r="F31" s="8"/>
      <c r="G31" s="8"/>
    </row>
    <row r="32" spans="2:7" ht="15" customHeight="1">
      <c r="C32" s="8"/>
      <c r="D32" s="8"/>
      <c r="E32" s="8"/>
      <c r="F32" s="8"/>
      <c r="G32" s="8"/>
    </row>
    <row r="33" spans="2:7" ht="15" customHeight="1">
      <c r="C33" s="8"/>
      <c r="D33" s="8"/>
      <c r="E33" s="8"/>
      <c r="F33" s="8"/>
      <c r="G33" s="8"/>
    </row>
    <row r="34" spans="2:7" ht="15" customHeight="1">
      <c r="C34" s="8"/>
      <c r="D34" s="8"/>
      <c r="E34" s="8"/>
      <c r="F34" s="8"/>
      <c r="G34" s="8"/>
    </row>
    <row r="35" spans="2:7" ht="15" customHeight="1">
      <c r="C35" s="8"/>
      <c r="D35" s="8"/>
      <c r="E35" s="8"/>
      <c r="F35" s="8"/>
      <c r="G35" s="8"/>
    </row>
    <row r="36" spans="2:7" ht="15" customHeight="1">
      <c r="C36" s="8"/>
      <c r="D36" s="8"/>
      <c r="E36" s="8"/>
      <c r="F36" s="8"/>
      <c r="G36" s="8"/>
    </row>
    <row r="37" spans="2:7" ht="15" customHeight="1">
      <c r="C37" s="8"/>
      <c r="D37" s="8"/>
      <c r="E37" s="8"/>
      <c r="F37" s="8"/>
      <c r="G37" s="8"/>
    </row>
    <row r="38" spans="2:7" ht="15" customHeight="1">
      <c r="C38" s="8"/>
      <c r="D38" s="8"/>
      <c r="E38" s="8"/>
      <c r="F38" s="8"/>
      <c r="G38" s="8"/>
    </row>
    <row r="39" spans="2:7" ht="15" customHeight="1">
      <c r="C39" s="8"/>
      <c r="D39" s="8"/>
      <c r="E39" s="8"/>
      <c r="F39" s="8"/>
      <c r="G39" s="8"/>
    </row>
    <row r="40" spans="2:7" ht="15" customHeight="1">
      <c r="C40" s="8"/>
      <c r="D40" s="8"/>
      <c r="E40" s="8"/>
      <c r="F40" s="8"/>
      <c r="G40" s="8"/>
    </row>
    <row r="41" spans="2:7" ht="15" customHeight="1">
      <c r="C41" s="8"/>
      <c r="D41" s="8"/>
      <c r="E41" s="8"/>
      <c r="F41" s="8"/>
      <c r="G41" s="8"/>
    </row>
    <row r="42" spans="2:7">
      <c r="B42" s="10"/>
      <c r="C42" s="10"/>
    </row>
    <row r="43" spans="2:7" ht="15" customHeight="1">
      <c r="C43" s="8"/>
      <c r="D43" s="8"/>
      <c r="E43" s="8"/>
      <c r="F43" s="8"/>
      <c r="G43" s="8"/>
    </row>
    <row r="44" spans="2:7" ht="15" customHeight="1">
      <c r="C44" s="8"/>
      <c r="D44" s="8"/>
      <c r="E44" s="8"/>
      <c r="F44" s="8"/>
      <c r="G44" s="8"/>
    </row>
    <row r="45" spans="2:7" ht="15" customHeight="1">
      <c r="C45" s="8"/>
      <c r="D45" s="8"/>
      <c r="E45" s="8"/>
      <c r="F45" s="8"/>
      <c r="G45" s="8"/>
    </row>
    <row r="46" spans="2:7" ht="15" customHeight="1">
      <c r="C46" s="8"/>
      <c r="D46" s="8"/>
      <c r="E46" s="8"/>
      <c r="F46" s="8"/>
      <c r="G46" s="8"/>
    </row>
    <row r="47" spans="2:7" ht="15" customHeight="1">
      <c r="C47" s="8"/>
      <c r="D47" s="8"/>
      <c r="E47" s="8"/>
      <c r="F47" s="8"/>
      <c r="G47" s="8"/>
    </row>
    <row r="48" spans="2:7" ht="15" customHeight="1">
      <c r="C48" s="8"/>
      <c r="D48" s="8"/>
      <c r="E48" s="8"/>
      <c r="F48" s="8"/>
      <c r="G48" s="8"/>
    </row>
    <row r="49" spans="3:12" ht="15" customHeight="1">
      <c r="C49" s="8"/>
      <c r="D49" s="8"/>
      <c r="E49" s="8"/>
      <c r="F49" s="8"/>
      <c r="G49" s="8"/>
    </row>
    <row r="50" spans="3:12" ht="15" customHeight="1">
      <c r="C50" s="8"/>
      <c r="D50" s="8"/>
      <c r="E50" s="8"/>
      <c r="F50" s="8"/>
      <c r="G50" s="8"/>
    </row>
    <row r="51" spans="3:12" ht="15" customHeight="1">
      <c r="C51" s="8"/>
      <c r="D51" s="8"/>
      <c r="E51" s="8"/>
      <c r="F51" s="8"/>
      <c r="G51" s="8"/>
    </row>
    <row r="52" spans="3:12" ht="15" customHeight="1">
      <c r="C52" s="8"/>
      <c r="D52" s="8"/>
      <c r="E52" s="8"/>
      <c r="F52" s="8"/>
      <c r="G52" s="8"/>
    </row>
    <row r="53" spans="3:12" ht="15" customHeight="1">
      <c r="C53" s="8"/>
      <c r="D53" s="8"/>
      <c r="E53" s="8"/>
      <c r="F53" s="8"/>
      <c r="G53" s="8"/>
    </row>
    <row r="54" spans="3:12" ht="15" customHeight="1">
      <c r="C54" s="8"/>
      <c r="D54" s="8"/>
      <c r="E54" s="8"/>
      <c r="F54" s="8"/>
      <c r="G54" s="8"/>
    </row>
    <row r="55" spans="3:12" ht="15" customHeight="1">
      <c r="C55" s="8"/>
      <c r="D55" s="8"/>
      <c r="E55" s="8"/>
      <c r="F55" s="8"/>
      <c r="G55" s="8"/>
    </row>
    <row r="56" spans="3:12" ht="15" customHeight="1">
      <c r="C56" s="8"/>
      <c r="D56" s="8"/>
      <c r="E56" s="8"/>
      <c r="F56" s="8"/>
      <c r="G56" s="8"/>
    </row>
    <row r="57" spans="3:12" ht="15" customHeight="1">
      <c r="C57" s="8"/>
      <c r="D57" s="8"/>
      <c r="E57" s="8"/>
      <c r="F57" s="8"/>
      <c r="G57" s="8"/>
    </row>
    <row r="58" spans="3:12" ht="15" customHeight="1">
      <c r="C58" s="8"/>
      <c r="D58" s="8"/>
      <c r="E58" s="8"/>
      <c r="F58" s="8"/>
      <c r="G58" s="8"/>
    </row>
    <row r="59" spans="3:12" ht="15" customHeight="1">
      <c r="C59" s="8"/>
      <c r="D59" s="8"/>
      <c r="E59" s="8"/>
      <c r="F59" s="8"/>
      <c r="G59" s="8"/>
    </row>
    <row r="60" spans="3:12" ht="15" customHeight="1">
      <c r="C60" s="8"/>
      <c r="D60" s="8"/>
      <c r="E60" s="8"/>
      <c r="F60" s="8"/>
      <c r="G60" s="8"/>
    </row>
    <row r="61" spans="3:12" ht="15" customHeight="1">
      <c r="C61" s="8"/>
      <c r="D61" s="8"/>
      <c r="E61" s="8"/>
      <c r="F61" s="8"/>
      <c r="G61" s="8"/>
    </row>
    <row r="62" spans="3:12" ht="15" customHeight="1">
      <c r="C62" s="8"/>
      <c r="D62" s="8"/>
      <c r="E62" s="8"/>
      <c r="F62" s="8"/>
      <c r="G62" s="8"/>
    </row>
    <row r="63" spans="3:12" ht="15" customHeight="1">
      <c r="C63" s="8"/>
      <c r="D63" s="8"/>
      <c r="E63" s="8"/>
      <c r="F63" s="8"/>
      <c r="G63" s="8"/>
    </row>
    <row r="64" spans="3:12" ht="15" customHeight="1">
      <c r="C64" s="8"/>
      <c r="D64" s="8"/>
      <c r="E64" s="8"/>
      <c r="F64" s="8"/>
      <c r="G64" s="8"/>
      <c r="L64" s="12" t="s">
        <v>38</v>
      </c>
    </row>
    <row r="65" spans="2:12" ht="15" customHeight="1">
      <c r="C65" s="8"/>
      <c r="D65" s="8"/>
      <c r="E65" s="8"/>
      <c r="F65" s="8"/>
      <c r="G65" s="8"/>
      <c r="L65" s="12" t="s">
        <v>39</v>
      </c>
    </row>
    <row r="66" spans="2:12" ht="15" customHeight="1">
      <c r="C66" s="8"/>
      <c r="D66" s="8"/>
      <c r="E66" s="8"/>
      <c r="F66" s="8"/>
      <c r="G66" s="8"/>
      <c r="L66" s="12" t="s">
        <v>40</v>
      </c>
    </row>
    <row r="67" spans="2:12" ht="15" customHeight="1">
      <c r="C67" s="8"/>
      <c r="D67" s="8"/>
      <c r="E67" s="8"/>
      <c r="F67" s="8"/>
      <c r="G67" s="8"/>
      <c r="L67" s="12" t="s">
        <v>41</v>
      </c>
    </row>
    <row r="68" spans="2:12" ht="15" customHeight="1">
      <c r="C68" s="8"/>
      <c r="D68" s="8"/>
      <c r="E68" s="8"/>
      <c r="F68" s="8"/>
      <c r="G68" s="8"/>
      <c r="L68" s="12" t="s">
        <v>73</v>
      </c>
    </row>
    <row r="69" spans="2:12" ht="15" customHeight="1">
      <c r="C69" s="8"/>
      <c r="D69" s="8"/>
      <c r="E69" s="8"/>
      <c r="F69" s="8"/>
      <c r="G69" s="8"/>
      <c r="L69" s="12" t="s">
        <v>74</v>
      </c>
    </row>
    <row r="70" spans="2:12" ht="15" customHeight="1">
      <c r="B70" s="10"/>
      <c r="C70" s="10"/>
      <c r="D70" s="8"/>
      <c r="E70" s="8"/>
      <c r="F70" s="8"/>
      <c r="G70" s="8"/>
      <c r="L70" s="11" t="s">
        <v>75</v>
      </c>
    </row>
    <row r="71" spans="2:12" ht="15" customHeight="1">
      <c r="C71" s="9"/>
      <c r="D71" s="8"/>
      <c r="E71" s="8"/>
      <c r="F71" s="8"/>
      <c r="G71" s="8"/>
    </row>
    <row r="72" spans="2:12" ht="14.25"/>
    <row r="73" spans="2:12" ht="14.25"/>
    <row r="74" spans="2:12" ht="14.25"/>
    <row r="75" spans="2:12" ht="19.5" customHeight="1"/>
    <row r="76" spans="2:12" ht="15" customHeight="1"/>
    <row r="77" spans="2:12" ht="14.25"/>
    <row r="78" spans="2:12" ht="15" customHeight="1"/>
    <row r="79" spans="2:12" ht="15" customHeight="1"/>
    <row r="80" spans="2:12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spans="12:12" ht="15" customHeight="1"/>
    <row r="130" spans="12:12" ht="15" customHeight="1"/>
    <row r="131" spans="12:12" ht="15" customHeight="1"/>
    <row r="132" spans="12:12" ht="15" customHeight="1">
      <c r="L132" s="18"/>
    </row>
    <row r="133" spans="12:12" ht="15" customHeight="1">
      <c r="L133" s="19" t="s">
        <v>61</v>
      </c>
    </row>
    <row r="134" spans="12:12" ht="15" customHeight="1">
      <c r="L134" s="19" t="s">
        <v>62</v>
      </c>
    </row>
    <row r="135" spans="12:12" ht="15" customHeight="1"/>
    <row r="136" spans="12:12" ht="15" customHeight="1"/>
    <row r="137" spans="12:12" ht="15" customHeight="1"/>
    <row r="138" spans="12:12" ht="15" customHeight="1"/>
    <row r="139" spans="12:12" ht="15" customHeight="1"/>
    <row r="140" spans="12:12" ht="15" customHeight="1"/>
    <row r="141" spans="12:12" ht="15" customHeight="1"/>
    <row r="142" spans="12:12" ht="15" customHeight="1">
      <c r="L142" s="12" t="s">
        <v>76</v>
      </c>
    </row>
    <row r="143" spans="12:12" ht="15" customHeight="1">
      <c r="L143" s="12" t="s">
        <v>77</v>
      </c>
    </row>
    <row r="144" spans="12:12" ht="15" customHeight="1">
      <c r="L144" s="12" t="s">
        <v>78</v>
      </c>
    </row>
    <row r="145" spans="12:12" ht="15" customHeight="1">
      <c r="L145" s="11" t="s">
        <v>79</v>
      </c>
    </row>
    <row r="146" spans="12:12" ht="15" customHeight="1"/>
    <row r="147" spans="12:12" ht="15" customHeight="1"/>
    <row r="148" spans="12:12" ht="15" customHeight="1"/>
    <row r="149" spans="12:12" ht="15" customHeight="1"/>
    <row r="150" spans="12:12" ht="15" customHeight="1"/>
  </sheetData>
  <sheetProtection algorithmName="SHA-512" hashValue="oyxHl9uzuedECe3UfTUiZxQC93dTHxPg3W16T8j9qedZelkP3OhbJZyQSlmcRxBBIPkOBpBXTlKa0okMYoFWCQ==" saltValue="I6wrYHp3LZyBmy/UPQS93g==" spinCount="100000" sheet="1" objects="1" scenarios="1"/>
  <mergeCells count="1">
    <mergeCell ref="B2:H5"/>
  </mergeCells>
  <hyperlinks>
    <hyperlink ref="L142" r:id="rId1" display="https://icleiusa.org/ghg-protocols" xr:uid="{901BA446-369E-4848-B81D-47C7202EE166}"/>
    <hyperlink ref="L143" r:id="rId2" display="https://ghgprotocol.org/ghg-protocol-cities" xr:uid="{3AC5DF0E-B4BD-4B72-8ABC-A27702B038A7}"/>
    <hyperlink ref="L144" r:id="rId3" display="https://my.spokanecity.org/publicworks/environmental/" xr:uid="{A93DB1A6-15B9-47BB-A9CD-231AEB9977CB}"/>
    <hyperlink ref="L145" r:id="rId4" display="https://my.spokanecity.org/smc/?Section=15.05.020" xr:uid="{623B2876-3772-4B5F-B419-92EE48A2D598}"/>
    <hyperlink ref="L64" r:id="rId5" display="https://my.spokanecity.org/smc/?Section=15.05.060" xr:uid="{B801369C-369F-4D2E-9361-4647664161A2}"/>
    <hyperlink ref="L65" r:id="rId6" display="https://my.spokanecity.org/news/stories/2020/05/29/city-council-makes-a-commitment-to-sustainability/" xr:uid="{7D3FF2F5-487B-4356-8354-143C0F73EA50}"/>
    <hyperlink ref="L66" r:id="rId7" display="https://www.globalcovenantofmayors.org/our-initiatives/data4cities/common-global-reporting-framework/" xr:uid="{1E9D1731-2B7C-43AB-B0BF-8B5130D33280}"/>
    <hyperlink ref="L67" r:id="rId8" display="https://my.spokanecity.org/smc/?Section=15.05.020" xr:uid="{328F7EF8-C59E-41B7-9C09-D9B7A44D7315}"/>
    <hyperlink ref="L68" r:id="rId9" display="https://app.leg.wa.gov/RCW/default.aspx?cite=70A.45.020" xr:uid="{034E3FA0-A5CA-423C-9BDF-369F53B16256}"/>
    <hyperlink ref="L69" r:id="rId10" display="https://static.spokanecity.org/documents/bcc/committees/public-infrastructure-environment-sustainability/sustainability-action-subcommittee/spokane-sustainability-action-plan-final-adopted-oct-25-2021.pdf" xr:uid="{E800B78F-07FE-4243-BB9E-B819F6DFDE41}"/>
    <hyperlink ref="L70" r:id="rId11" display="https://app.leg.wa.gov/RCW/default.aspx?cite=36.70A.020" xr:uid="{D2CDF277-EDED-4C3B-A8E2-CF88001F54B7}"/>
    <hyperlink ref="L133" r:id="rId12" display="http://greenspokane.org/" xr:uid="{2E3F221A-C9E6-47DB-A0E7-1FB2AF47935F}"/>
    <hyperlink ref="L134" r:id="rId13" display="mailto:EnvPrograms@spokanecity.org" xr:uid="{2EDA965D-08B4-46C1-B7C4-689E255DDFB0}"/>
  </hyperlinks>
  <printOptions horizontalCentered="1" verticalCentered="1"/>
  <pageMargins left="0" right="0" top="0" bottom="0" header="0" footer="0"/>
  <pageSetup scale="79" fitToHeight="0" orientation="portrait" verticalDpi="1200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B33A9-B05E-4950-BBF4-C39D363F0C47}">
  <sheetPr>
    <tabColor theme="5"/>
    <pageSetUpPr fitToPage="1"/>
  </sheetPr>
  <dimension ref="A1:P57"/>
  <sheetViews>
    <sheetView showGridLines="0" showRowColHeaders="0" view="pageBreakPreview" zoomScale="97" zoomScaleNormal="94" zoomScaleSheetLayoutView="97" workbookViewId="0">
      <selection activeCell="L1" sqref="L1"/>
    </sheetView>
  </sheetViews>
  <sheetFormatPr defaultColWidth="0" defaultRowHeight="14.25" zeroHeight="1"/>
  <cols>
    <col min="1" max="1" width="2.625" customWidth="1"/>
    <col min="2" max="2" width="17.75" customWidth="1"/>
    <col min="3" max="3" width="17.625" customWidth="1"/>
    <col min="4" max="4" width="26.75" customWidth="1"/>
    <col min="5" max="8" width="13.875" customWidth="1"/>
    <col min="9" max="9" width="17.625" customWidth="1"/>
    <col min="10" max="10" width="17.75" customWidth="1"/>
    <col min="11" max="11" width="2.625" customWidth="1"/>
    <col min="12" max="16" width="8.75" customWidth="1"/>
    <col min="17" max="16384" width="8.75" hidden="1"/>
  </cols>
  <sheetData>
    <row r="1" spans="1:11" ht="19.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15" customHeight="1">
      <c r="A2" s="3"/>
      <c r="B2" s="129" t="s">
        <v>31</v>
      </c>
      <c r="C2" s="129"/>
      <c r="D2" s="129"/>
      <c r="E2" s="129"/>
      <c r="F2" s="129"/>
      <c r="G2" s="129"/>
      <c r="H2" s="129"/>
      <c r="I2" s="129"/>
      <c r="J2" s="129"/>
      <c r="K2" s="3"/>
    </row>
    <row r="3" spans="1:11" ht="15" customHeight="1">
      <c r="A3" s="3"/>
      <c r="B3" s="129"/>
      <c r="C3" s="129"/>
      <c r="D3" s="129"/>
      <c r="E3" s="129"/>
      <c r="F3" s="129"/>
      <c r="G3" s="129"/>
      <c r="H3" s="129"/>
      <c r="I3" s="129"/>
      <c r="J3" s="129"/>
      <c r="K3" s="3"/>
    </row>
    <row r="4" spans="1:11" ht="15" customHeight="1">
      <c r="A4" s="3"/>
      <c r="B4" s="129"/>
      <c r="C4" s="129"/>
      <c r="D4" s="129"/>
      <c r="E4" s="129"/>
      <c r="F4" s="129"/>
      <c r="G4" s="129"/>
      <c r="H4" s="129"/>
      <c r="I4" s="129"/>
      <c r="J4" s="129"/>
      <c r="K4" s="3"/>
    </row>
    <row r="5" spans="1:11" ht="15" customHeight="1">
      <c r="A5" s="3"/>
      <c r="B5" s="129"/>
      <c r="C5" s="129"/>
      <c r="D5" s="129"/>
      <c r="E5" s="129"/>
      <c r="F5" s="129"/>
      <c r="G5" s="129"/>
      <c r="H5" s="129"/>
      <c r="I5" s="129"/>
      <c r="J5" s="129"/>
      <c r="K5" s="3"/>
    </row>
    <row r="6" spans="1:11">
      <c r="A6" s="3"/>
      <c r="B6" s="129"/>
      <c r="C6" s="129"/>
      <c r="D6" s="129"/>
      <c r="E6" s="129"/>
      <c r="F6" s="129"/>
      <c r="G6" s="129"/>
      <c r="H6" s="129"/>
      <c r="I6" s="129"/>
      <c r="J6" s="129"/>
      <c r="K6" s="3"/>
    </row>
    <row r="7" spans="1:11">
      <c r="A7" s="3"/>
      <c r="B7" s="2"/>
      <c r="C7" s="2"/>
      <c r="D7" s="2"/>
      <c r="E7" s="2"/>
      <c r="F7" s="2"/>
      <c r="G7" s="2"/>
      <c r="H7" s="2"/>
      <c r="I7" s="2"/>
      <c r="J7" s="2"/>
      <c r="K7" s="3"/>
    </row>
    <row r="8" spans="1:11">
      <c r="A8" s="3"/>
      <c r="B8" s="2"/>
      <c r="C8" s="2"/>
      <c r="D8" s="2"/>
      <c r="E8" s="2"/>
      <c r="F8" s="2"/>
      <c r="G8" s="2"/>
      <c r="H8" s="2"/>
      <c r="I8" s="2"/>
      <c r="J8" s="2"/>
      <c r="K8" s="3"/>
    </row>
    <row r="9" spans="1:11">
      <c r="A9" s="3"/>
      <c r="B9" s="2"/>
      <c r="C9" s="2"/>
      <c r="D9" s="2"/>
      <c r="E9" s="2"/>
      <c r="F9" s="2"/>
      <c r="G9" s="2"/>
      <c r="H9" s="2"/>
      <c r="I9" s="2"/>
      <c r="J9" s="2"/>
      <c r="K9" s="3"/>
    </row>
    <row r="10" spans="1:11">
      <c r="A10" s="3"/>
      <c r="B10" s="2"/>
      <c r="C10" s="2"/>
      <c r="D10" s="2"/>
      <c r="E10" s="2"/>
      <c r="F10" s="2"/>
      <c r="G10" s="2"/>
      <c r="H10" s="2"/>
      <c r="I10" s="2"/>
      <c r="J10" s="2"/>
      <c r="K10" s="3"/>
    </row>
    <row r="11" spans="1:11">
      <c r="A11" s="3"/>
      <c r="B11" s="2"/>
      <c r="C11" s="2"/>
      <c r="D11" s="2"/>
      <c r="E11" s="2"/>
      <c r="F11" s="2"/>
      <c r="G11" s="2"/>
      <c r="H11" s="2"/>
      <c r="I11" s="2"/>
      <c r="J11" s="2"/>
      <c r="K11" s="3"/>
    </row>
    <row r="12" spans="1:11">
      <c r="A12" s="3"/>
      <c r="B12" s="2"/>
      <c r="C12" s="2"/>
      <c r="D12" s="2"/>
      <c r="E12" s="2"/>
      <c r="F12" s="2"/>
      <c r="G12" s="2"/>
      <c r="H12" s="2"/>
      <c r="I12" s="2"/>
      <c r="J12" s="2"/>
      <c r="K12" s="3"/>
    </row>
    <row r="13" spans="1:11">
      <c r="A13" s="3"/>
      <c r="B13" s="2"/>
      <c r="C13" s="2"/>
      <c r="D13" s="2"/>
      <c r="E13" s="2"/>
      <c r="F13" s="2"/>
      <c r="G13" s="2"/>
      <c r="H13" s="2"/>
      <c r="I13" s="2"/>
      <c r="J13" s="2"/>
      <c r="K13" s="3"/>
    </row>
    <row r="14" spans="1:11">
      <c r="A14" s="3"/>
      <c r="B14" s="2"/>
      <c r="C14" s="2"/>
      <c r="D14" s="2"/>
      <c r="E14" s="2"/>
      <c r="F14" s="2"/>
      <c r="G14" s="2"/>
      <c r="H14" s="2"/>
      <c r="I14" s="2"/>
      <c r="J14" s="2"/>
      <c r="K14" s="3"/>
    </row>
    <row r="15" spans="1:11">
      <c r="A15" s="3"/>
      <c r="B15" s="2"/>
      <c r="C15" s="2"/>
      <c r="D15" s="2"/>
      <c r="E15" s="2"/>
      <c r="F15" s="2"/>
      <c r="G15" s="2"/>
      <c r="H15" s="2"/>
      <c r="I15" s="2"/>
      <c r="J15" s="2"/>
      <c r="K15" s="3"/>
    </row>
    <row r="16" spans="1:11">
      <c r="A16" s="3"/>
      <c r="B16" s="2"/>
      <c r="C16" s="2"/>
      <c r="D16" s="2"/>
      <c r="E16" s="2"/>
      <c r="F16" s="2"/>
      <c r="G16" s="2"/>
      <c r="H16" s="2"/>
      <c r="I16" s="2"/>
      <c r="J16" s="2"/>
      <c r="K16" s="3"/>
    </row>
    <row r="17" spans="1:11">
      <c r="A17" s="3"/>
      <c r="B17" s="2"/>
      <c r="C17" s="2"/>
      <c r="D17" s="2"/>
      <c r="E17" s="2"/>
      <c r="F17" s="2"/>
      <c r="G17" s="2"/>
      <c r="H17" s="2"/>
      <c r="I17" s="2"/>
      <c r="J17" s="2"/>
      <c r="K17" s="3"/>
    </row>
    <row r="18" spans="1:11">
      <c r="A18" s="3"/>
      <c r="B18" s="2"/>
      <c r="C18" s="2"/>
      <c r="D18" s="2"/>
      <c r="E18" s="2"/>
      <c r="F18" s="2"/>
      <c r="G18" s="2"/>
      <c r="H18" s="2"/>
      <c r="I18" s="2"/>
      <c r="J18" s="2"/>
      <c r="K18" s="3"/>
    </row>
    <row r="19" spans="1:11">
      <c r="A19" s="3"/>
      <c r="B19" s="2"/>
      <c r="C19" s="2"/>
      <c r="D19" s="2"/>
      <c r="E19" s="2"/>
      <c r="F19" s="2"/>
      <c r="G19" s="2"/>
      <c r="H19" s="2"/>
      <c r="I19" s="2"/>
      <c r="J19" s="2"/>
      <c r="K19" s="3"/>
    </row>
    <row r="20" spans="1:11">
      <c r="A20" s="3"/>
      <c r="B20" s="2"/>
      <c r="C20" s="2"/>
      <c r="D20" s="2"/>
      <c r="E20" s="2"/>
      <c r="F20" s="2"/>
      <c r="G20" s="2"/>
      <c r="H20" s="2"/>
      <c r="I20" s="2"/>
      <c r="J20" s="2"/>
      <c r="K20" s="3"/>
    </row>
    <row r="21" spans="1:11">
      <c r="A21" s="3"/>
      <c r="B21" s="2"/>
      <c r="C21" s="2"/>
      <c r="D21" s="2"/>
      <c r="E21" s="2"/>
      <c r="F21" s="2"/>
      <c r="G21" s="2"/>
      <c r="H21" s="2"/>
      <c r="I21" s="2"/>
      <c r="J21" s="2"/>
      <c r="K21" s="3"/>
    </row>
    <row r="22" spans="1:11">
      <c r="A22" s="3"/>
      <c r="B22" s="2"/>
      <c r="C22" s="2"/>
      <c r="D22" s="2"/>
      <c r="E22" s="2"/>
      <c r="F22" s="2"/>
      <c r="G22" s="2"/>
      <c r="H22" s="2"/>
      <c r="I22" s="2"/>
      <c r="J22" s="2"/>
      <c r="K22" s="3"/>
    </row>
    <row r="23" spans="1:11">
      <c r="A23" s="3"/>
      <c r="B23" s="2"/>
      <c r="C23" s="2"/>
      <c r="D23" s="2"/>
      <c r="E23" s="2"/>
      <c r="F23" s="2"/>
      <c r="G23" s="2"/>
      <c r="H23" s="2"/>
      <c r="I23" s="2"/>
      <c r="J23" s="2"/>
      <c r="K23" s="3"/>
    </row>
    <row r="24" spans="1:11">
      <c r="A24" s="3"/>
      <c r="B24" s="2"/>
      <c r="C24" s="2"/>
      <c r="D24" s="2"/>
      <c r="E24" s="2"/>
      <c r="F24" s="2"/>
      <c r="G24" s="2"/>
      <c r="H24" s="2"/>
      <c r="I24" s="2"/>
      <c r="J24" s="2"/>
      <c r="K24" s="3"/>
    </row>
    <row r="25" spans="1:11">
      <c r="A25" s="3"/>
      <c r="B25" s="2"/>
      <c r="C25" s="2"/>
      <c r="D25" s="2"/>
      <c r="E25" s="2"/>
      <c r="F25" s="2"/>
      <c r="G25" s="2"/>
      <c r="H25" s="2"/>
      <c r="I25" s="2"/>
      <c r="J25" s="2"/>
      <c r="K25" s="3"/>
    </row>
    <row r="26" spans="1:11">
      <c r="A26" s="3"/>
      <c r="B26" s="2"/>
      <c r="C26" s="2"/>
      <c r="D26" s="2"/>
      <c r="E26" s="2"/>
      <c r="F26" s="2"/>
      <c r="G26" s="2"/>
      <c r="H26" s="2"/>
      <c r="I26" s="2"/>
      <c r="J26" s="2"/>
      <c r="K26" s="3"/>
    </row>
    <row r="27" spans="1:11">
      <c r="A27" s="3"/>
      <c r="B27" s="2"/>
      <c r="C27" s="2"/>
      <c r="D27" s="2"/>
      <c r="E27" s="2"/>
      <c r="F27" s="2"/>
      <c r="G27" s="2"/>
      <c r="H27" s="2"/>
      <c r="I27" s="2"/>
      <c r="J27" s="2"/>
      <c r="K27" s="3"/>
    </row>
    <row r="28" spans="1:11">
      <c r="A28" s="3"/>
      <c r="B28" s="2"/>
      <c r="C28" s="2"/>
      <c r="D28" s="2"/>
      <c r="E28" s="2"/>
      <c r="F28" s="2"/>
      <c r="G28" s="2"/>
      <c r="H28" s="2"/>
      <c r="I28" s="2"/>
      <c r="J28" s="2"/>
      <c r="K28" s="3"/>
    </row>
    <row r="29" spans="1:11">
      <c r="A29" s="3"/>
      <c r="B29" s="2"/>
      <c r="C29" s="2"/>
      <c r="D29" s="2"/>
      <c r="E29" s="2"/>
      <c r="F29" s="2"/>
      <c r="G29" s="2"/>
      <c r="H29" s="2"/>
      <c r="I29" s="2"/>
      <c r="J29" s="2"/>
      <c r="K29" s="3"/>
    </row>
    <row r="30" spans="1:11">
      <c r="A30" s="3"/>
      <c r="B30" s="2"/>
      <c r="C30" s="2"/>
      <c r="D30" s="2"/>
      <c r="E30" s="2"/>
      <c r="F30" s="2"/>
      <c r="G30" s="2"/>
      <c r="H30" s="2"/>
      <c r="I30" s="2"/>
      <c r="J30" s="2"/>
      <c r="K30" s="3"/>
    </row>
    <row r="31" spans="1:11">
      <c r="A31" s="3"/>
      <c r="B31" s="2"/>
      <c r="C31" s="2"/>
      <c r="D31" s="2"/>
      <c r="E31" s="2"/>
      <c r="F31" s="2"/>
      <c r="G31" s="2"/>
      <c r="H31" s="2"/>
      <c r="I31" s="2"/>
      <c r="J31" s="2"/>
      <c r="K31" s="3"/>
    </row>
    <row r="32" spans="1:11">
      <c r="A32" s="3"/>
      <c r="B32" s="2"/>
      <c r="C32" s="2"/>
      <c r="D32" s="2"/>
      <c r="E32" s="2"/>
      <c r="F32" s="2"/>
      <c r="G32" s="2"/>
      <c r="H32" s="2"/>
      <c r="I32" s="2"/>
      <c r="J32" s="2"/>
      <c r="K32" s="3"/>
    </row>
    <row r="33" spans="1:11">
      <c r="A33" s="3"/>
      <c r="B33" s="2"/>
      <c r="C33" s="2"/>
      <c r="D33" s="2"/>
      <c r="E33" s="2"/>
      <c r="F33" s="2"/>
      <c r="G33" s="2"/>
      <c r="H33" s="2"/>
      <c r="I33" s="2"/>
      <c r="J33" s="2"/>
      <c r="K33" s="3"/>
    </row>
    <row r="34" spans="1:11">
      <c r="A34" s="3"/>
      <c r="B34" s="2"/>
      <c r="C34" s="2"/>
      <c r="D34" s="130" t="s">
        <v>29</v>
      </c>
      <c r="E34" s="130"/>
      <c r="F34" s="130"/>
      <c r="G34" s="130"/>
      <c r="H34" s="130"/>
      <c r="I34" s="2"/>
      <c r="J34" s="2"/>
      <c r="K34" s="3"/>
    </row>
    <row r="35" spans="1:11">
      <c r="A35" s="3"/>
      <c r="B35" s="2"/>
      <c r="C35" s="2"/>
      <c r="D35" s="130"/>
      <c r="E35" s="130"/>
      <c r="F35" s="130"/>
      <c r="G35" s="130"/>
      <c r="H35" s="130"/>
      <c r="I35" s="2"/>
      <c r="J35" s="2"/>
      <c r="K35" s="3"/>
    </row>
    <row r="36" spans="1:11" ht="20.25" customHeight="1">
      <c r="A36" s="3"/>
      <c r="B36" s="2"/>
      <c r="C36" s="2"/>
      <c r="D36" s="23" t="s">
        <v>58</v>
      </c>
      <c r="I36" s="2"/>
      <c r="J36" s="2"/>
      <c r="K36" s="3"/>
    </row>
    <row r="37" spans="1:11" ht="20.25" customHeight="1">
      <c r="A37" s="3"/>
      <c r="B37" s="2"/>
      <c r="C37" s="2"/>
      <c r="E37" s="27">
        <v>2016</v>
      </c>
      <c r="F37" s="27">
        <v>2017</v>
      </c>
      <c r="G37" s="27">
        <v>2018</v>
      </c>
      <c r="H37" s="27">
        <v>2019</v>
      </c>
      <c r="I37" s="2"/>
      <c r="J37" s="2"/>
      <c r="K37" s="3"/>
    </row>
    <row r="38" spans="1:11">
      <c r="A38" s="3"/>
      <c r="B38" s="2"/>
      <c r="C38" s="2"/>
      <c r="D38" s="24" t="s">
        <v>13</v>
      </c>
      <c r="E38" s="25">
        <v>1017275.18534635</v>
      </c>
      <c r="F38" s="25">
        <v>1066639.8218135936</v>
      </c>
      <c r="G38" s="25">
        <v>1001699.1716924573</v>
      </c>
      <c r="H38" s="25">
        <v>1041323.0093062379</v>
      </c>
      <c r="I38" s="2"/>
      <c r="J38" s="2"/>
      <c r="K38" s="3"/>
    </row>
    <row r="39" spans="1:11">
      <c r="A39" s="3"/>
      <c r="B39" s="2"/>
      <c r="C39" s="2"/>
      <c r="D39" s="26" t="s">
        <v>8</v>
      </c>
      <c r="E39" s="25">
        <v>615248.08499999996</v>
      </c>
      <c r="F39" s="25">
        <v>574962.00140094373</v>
      </c>
      <c r="G39" s="25">
        <v>591974.16805561865</v>
      </c>
      <c r="H39" s="25">
        <v>595673.21068914095</v>
      </c>
      <c r="I39" s="2"/>
      <c r="J39" s="2"/>
      <c r="K39" s="3"/>
    </row>
    <row r="40" spans="1:11">
      <c r="A40" s="3"/>
      <c r="B40" s="2"/>
      <c r="C40" s="2"/>
      <c r="D40" s="26" t="s">
        <v>1</v>
      </c>
      <c r="E40" s="25">
        <v>386429.9223463501</v>
      </c>
      <c r="F40" s="25">
        <v>472594.82041264995</v>
      </c>
      <c r="G40" s="25">
        <v>392711.33622189867</v>
      </c>
      <c r="H40" s="25">
        <v>432218.79861709697</v>
      </c>
      <c r="I40" s="2"/>
      <c r="J40" s="2"/>
      <c r="K40" s="3"/>
    </row>
    <row r="41" spans="1:11">
      <c r="A41" s="3"/>
      <c r="B41" s="2"/>
      <c r="C41" s="2"/>
      <c r="D41" s="26" t="s">
        <v>16</v>
      </c>
      <c r="E41" s="25">
        <v>15597.178</v>
      </c>
      <c r="F41" s="25">
        <v>19083</v>
      </c>
      <c r="G41" s="25">
        <v>17013.667414939999</v>
      </c>
      <c r="H41" s="25">
        <v>13431</v>
      </c>
      <c r="I41" s="2"/>
      <c r="J41" s="2"/>
      <c r="K41" s="3"/>
    </row>
    <row r="42" spans="1:11">
      <c r="A42" s="3"/>
      <c r="B42" s="2"/>
      <c r="C42" s="2"/>
      <c r="D42" s="24" t="s">
        <v>18</v>
      </c>
      <c r="E42" s="25">
        <v>232548.75449999998</v>
      </c>
      <c r="F42" s="25">
        <v>227860.40132108566</v>
      </c>
      <c r="G42" s="25">
        <v>230687.01346189663</v>
      </c>
      <c r="H42" s="25">
        <v>239469.33077774406</v>
      </c>
      <c r="I42" s="2"/>
      <c r="J42" s="2"/>
      <c r="K42" s="3"/>
    </row>
    <row r="43" spans="1:11">
      <c r="A43" s="3"/>
      <c r="B43" s="2"/>
      <c r="C43" s="2"/>
      <c r="D43" s="26" t="s">
        <v>10</v>
      </c>
      <c r="E43" s="25">
        <v>117501.98</v>
      </c>
      <c r="F43" s="25">
        <v>109009.04</v>
      </c>
      <c r="G43" s="25">
        <v>110784.02</v>
      </c>
      <c r="H43" s="25">
        <v>116166.86</v>
      </c>
      <c r="I43" s="2"/>
      <c r="J43" s="2"/>
      <c r="K43" s="3"/>
    </row>
    <row r="44" spans="1:11">
      <c r="A44" s="3"/>
      <c r="B44" s="2"/>
      <c r="C44" s="2"/>
      <c r="D44" s="26" t="s">
        <v>23</v>
      </c>
      <c r="E44" s="25">
        <v>3073.7744999999995</v>
      </c>
      <c r="F44" s="25">
        <v>3333.361321085672</v>
      </c>
      <c r="G44" s="25">
        <v>3120.9934618966108</v>
      </c>
      <c r="H44" s="25">
        <v>2490.470777744069</v>
      </c>
      <c r="I44" s="2"/>
      <c r="J44" s="2"/>
      <c r="K44" s="3"/>
    </row>
    <row r="45" spans="1:11">
      <c r="A45" s="3"/>
      <c r="B45" s="2"/>
      <c r="C45" s="2"/>
      <c r="D45" s="26" t="s">
        <v>32</v>
      </c>
      <c r="E45" s="25">
        <v>111973</v>
      </c>
      <c r="F45" s="25">
        <v>115518</v>
      </c>
      <c r="G45" s="25">
        <v>116782</v>
      </c>
      <c r="H45" s="25">
        <v>120812</v>
      </c>
      <c r="I45" s="2"/>
      <c r="J45" s="2"/>
      <c r="K45" s="3"/>
    </row>
    <row r="46" spans="1:11">
      <c r="A46" s="3"/>
      <c r="B46" s="2"/>
      <c r="C46" s="2"/>
      <c r="D46" s="24" t="s">
        <v>3</v>
      </c>
      <c r="E46" s="25">
        <v>788318.15291131334</v>
      </c>
      <c r="F46" s="25">
        <v>812638.8919185861</v>
      </c>
      <c r="G46" s="25">
        <v>853524.89024223934</v>
      </c>
      <c r="H46" s="25">
        <v>850482.9213043832</v>
      </c>
      <c r="I46" s="2"/>
      <c r="J46" s="2"/>
      <c r="K46" s="3"/>
    </row>
    <row r="47" spans="1:11">
      <c r="A47" s="3"/>
      <c r="B47" s="2"/>
      <c r="C47" s="2"/>
      <c r="D47" s="26" t="s">
        <v>5</v>
      </c>
      <c r="E47" s="25">
        <v>152237.08000000002</v>
      </c>
      <c r="F47" s="25">
        <v>171014.42</v>
      </c>
      <c r="G47" s="25">
        <v>203309.02000000002</v>
      </c>
      <c r="H47" s="25">
        <v>197021.88</v>
      </c>
      <c r="I47" s="2"/>
      <c r="J47" s="2"/>
      <c r="K47" s="3"/>
    </row>
    <row r="48" spans="1:11">
      <c r="A48" s="3"/>
      <c r="B48" s="2"/>
      <c r="C48" s="2"/>
      <c r="D48" s="26" t="s">
        <v>6</v>
      </c>
      <c r="E48" s="25">
        <v>91734.6</v>
      </c>
      <c r="F48" s="25">
        <v>93372.91</v>
      </c>
      <c r="G48" s="25">
        <v>94867.49</v>
      </c>
      <c r="H48" s="25">
        <v>95535.97</v>
      </c>
      <c r="I48" s="2"/>
      <c r="J48" s="2"/>
      <c r="K48" s="3"/>
    </row>
    <row r="49" spans="1:12">
      <c r="A49" s="3"/>
      <c r="B49" s="2"/>
      <c r="C49" s="2"/>
      <c r="D49" s="26" t="s">
        <v>17</v>
      </c>
      <c r="E49" s="25">
        <v>544154.55799999996</v>
      </c>
      <c r="F49" s="25">
        <v>548085.60411119601</v>
      </c>
      <c r="G49" s="25">
        <v>555184.03208261938</v>
      </c>
      <c r="H49" s="25">
        <v>557759.80657696316</v>
      </c>
      <c r="I49" s="2"/>
      <c r="J49" s="2"/>
      <c r="K49" s="3"/>
    </row>
    <row r="50" spans="1:12">
      <c r="A50" s="3"/>
      <c r="B50" s="2"/>
      <c r="C50" s="2"/>
      <c r="D50" s="26" t="s">
        <v>4</v>
      </c>
      <c r="E50" s="25">
        <v>191.91491131333333</v>
      </c>
      <c r="F50" s="25">
        <v>165.95780739</v>
      </c>
      <c r="G50" s="25">
        <v>164.34815962000005</v>
      </c>
      <c r="H50" s="25">
        <v>165.26472742000004</v>
      </c>
      <c r="I50" s="2"/>
      <c r="J50" s="2"/>
      <c r="K50" s="3"/>
    </row>
    <row r="51" spans="1:12">
      <c r="A51" s="3"/>
      <c r="B51" s="2"/>
      <c r="C51" s="2"/>
      <c r="D51" s="24" t="s">
        <v>30</v>
      </c>
      <c r="E51" s="25">
        <v>2038142.0927576637</v>
      </c>
      <c r="F51" s="25">
        <v>2107139.1150532654</v>
      </c>
      <c r="G51" s="25">
        <v>2085911.0753965934</v>
      </c>
      <c r="H51" s="25">
        <v>2131275.2613883652</v>
      </c>
      <c r="I51" s="2"/>
      <c r="J51" s="2"/>
      <c r="K51" s="3"/>
    </row>
    <row r="52" spans="1:12">
      <c r="A52" s="3"/>
      <c r="B52" s="2"/>
      <c r="C52" s="2"/>
      <c r="D52" s="4" t="s">
        <v>9</v>
      </c>
      <c r="E52" s="5">
        <v>216736</v>
      </c>
      <c r="F52" s="5">
        <v>220444</v>
      </c>
      <c r="G52" s="5">
        <v>224683</v>
      </c>
      <c r="H52" s="5">
        <v>227121</v>
      </c>
      <c r="I52" s="2"/>
      <c r="J52" s="2"/>
      <c r="K52" s="3"/>
      <c r="L52" s="2" t="s">
        <v>66</v>
      </c>
    </row>
    <row r="53" spans="1:12" ht="15">
      <c r="A53" s="3"/>
      <c r="B53" s="2"/>
      <c r="C53" s="2"/>
      <c r="D53" s="6" t="s">
        <v>33</v>
      </c>
      <c r="E53" s="7">
        <f>E51/E52</f>
        <v>9.4038004427398487</v>
      </c>
      <c r="F53" s="7">
        <f t="shared" ref="F53:H53" si="0">F51/F52</f>
        <v>9.5586140473465608</v>
      </c>
      <c r="G53" s="7">
        <f t="shared" si="0"/>
        <v>9.2837957272984308</v>
      </c>
      <c r="H53" s="7">
        <f t="shared" si="0"/>
        <v>9.3838758256099837</v>
      </c>
      <c r="I53" s="2"/>
      <c r="J53" s="2"/>
      <c r="K53" s="3"/>
      <c r="L53" s="22" t="s">
        <v>68</v>
      </c>
    </row>
    <row r="54" spans="1:12">
      <c r="A54" s="3"/>
      <c r="B54" s="2"/>
      <c r="C54" s="2"/>
      <c r="D54" s="4" t="s">
        <v>63</v>
      </c>
      <c r="E54" s="5">
        <v>6380</v>
      </c>
      <c r="F54" s="5">
        <v>7647</v>
      </c>
      <c r="G54" s="5">
        <v>6781</v>
      </c>
      <c r="H54" s="5">
        <v>7340</v>
      </c>
      <c r="I54" s="2"/>
      <c r="J54" s="2"/>
      <c r="K54" s="3"/>
      <c r="L54" s="2" t="s">
        <v>67</v>
      </c>
    </row>
    <row r="55" spans="1:12" ht="15">
      <c r="A55" s="3"/>
      <c r="B55" s="2"/>
      <c r="C55" s="2"/>
      <c r="D55" s="6" t="s">
        <v>64</v>
      </c>
      <c r="E55" s="20">
        <f>E51/E54</f>
        <v>319.4580082692263</v>
      </c>
      <c r="F55" s="20">
        <f t="shared" ref="F55:H55" si="1">F51/F54</f>
        <v>275.55108082297181</v>
      </c>
      <c r="G55" s="20">
        <f t="shared" si="1"/>
        <v>307.61113042273905</v>
      </c>
      <c r="H55" s="20">
        <f t="shared" si="1"/>
        <v>290.36447702838763</v>
      </c>
      <c r="I55" s="2"/>
      <c r="J55" s="2"/>
      <c r="K55" s="3"/>
      <c r="L55" s="21" t="s">
        <v>65</v>
      </c>
    </row>
    <row r="56" spans="1:12">
      <c r="A56" s="3"/>
      <c r="B56" s="2"/>
      <c r="C56" s="2"/>
      <c r="D56" s="2"/>
      <c r="E56" s="2"/>
      <c r="F56" s="2"/>
      <c r="G56" s="2"/>
      <c r="H56" s="2"/>
      <c r="I56" s="2"/>
      <c r="J56" s="2"/>
      <c r="K56" s="3"/>
      <c r="L56" s="13" t="s">
        <v>69</v>
      </c>
    </row>
    <row r="57" spans="1:12" ht="19.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13" t="s">
        <v>70</v>
      </c>
    </row>
  </sheetData>
  <sheetProtection algorithmName="SHA-512" hashValue="4qD60GKKfb09XxiYfk5TRfKnkLsY28VVv4Fl0ANTyFE7u25hPY66Ro8/xecmnnWfvPwdOmG1ztExovFU+/41rg==" saltValue="7z0yp+Ual92G9htqTMMsfA==" spinCount="100000" sheet="1" objects="1" scenarios="1"/>
  <mergeCells count="2">
    <mergeCell ref="B2:J6"/>
    <mergeCell ref="D34:H35"/>
  </mergeCells>
  <hyperlinks>
    <hyperlink ref="L55" r:id="rId2" display="https://portfoliomanager.energystar.gov/pm/degreeDaysCalculator" xr:uid="{25BB9E7E-00B8-4F4D-A327-5FE6786ED936}"/>
    <hyperlink ref="L53" r:id="rId3" display="sdf" xr:uid="{19B5960E-D62A-431F-809F-B71EA8F7053E}"/>
  </hyperlinks>
  <printOptions horizontalCentered="1" verticalCentered="1"/>
  <pageMargins left="0" right="0" top="0" bottom="0" header="0" footer="0"/>
  <pageSetup scale="71" orientation="landscape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06E18-8455-4341-BC80-2035FD203CAA}">
  <sheetPr>
    <tabColor theme="6"/>
  </sheetPr>
  <dimension ref="A1:E81"/>
  <sheetViews>
    <sheetView showGridLines="0" zoomScaleNormal="100" workbookViewId="0"/>
  </sheetViews>
  <sheetFormatPr defaultRowHeight="14.25"/>
  <cols>
    <col min="1" max="1" width="11.375" bestFit="1" customWidth="1"/>
    <col min="2" max="2" width="14.25" bestFit="1" customWidth="1"/>
    <col min="3" max="3" width="24.625" customWidth="1"/>
    <col min="4" max="4" width="7.875" customWidth="1"/>
    <col min="5" max="5" width="31.75" style="1" bestFit="1" customWidth="1"/>
  </cols>
  <sheetData>
    <row r="1" spans="1:5" ht="15" customHeight="1">
      <c r="A1" t="s">
        <v>11</v>
      </c>
      <c r="B1" t="s">
        <v>12</v>
      </c>
      <c r="C1" t="s">
        <v>28</v>
      </c>
      <c r="D1" t="s">
        <v>7</v>
      </c>
      <c r="E1" s="1" t="s">
        <v>57</v>
      </c>
    </row>
    <row r="2" spans="1:5" ht="15" customHeight="1">
      <c r="A2" t="s">
        <v>13</v>
      </c>
      <c r="B2" t="s">
        <v>8</v>
      </c>
      <c r="C2" t="s">
        <v>0</v>
      </c>
      <c r="D2">
        <v>2016</v>
      </c>
      <c r="E2" s="1">
        <v>286284.86199999996</v>
      </c>
    </row>
    <row r="3" spans="1:5">
      <c r="A3" t="s">
        <v>13</v>
      </c>
      <c r="B3" t="s">
        <v>8</v>
      </c>
      <c r="C3" t="s">
        <v>0</v>
      </c>
      <c r="D3">
        <v>2017</v>
      </c>
      <c r="E3" s="1">
        <v>279653.98513963335</v>
      </c>
    </row>
    <row r="4" spans="1:5">
      <c r="A4" t="s">
        <v>13</v>
      </c>
      <c r="B4" t="s">
        <v>8</v>
      </c>
      <c r="C4" t="s">
        <v>0</v>
      </c>
      <c r="D4">
        <v>2018</v>
      </c>
      <c r="E4" s="1">
        <v>284382.42849332554</v>
      </c>
    </row>
    <row r="5" spans="1:5">
      <c r="A5" t="s">
        <v>13</v>
      </c>
      <c r="B5" t="s">
        <v>8</v>
      </c>
      <c r="C5" t="s">
        <v>0</v>
      </c>
      <c r="D5">
        <v>2019</v>
      </c>
      <c r="E5" s="1">
        <v>289766.9161771058</v>
      </c>
    </row>
    <row r="6" spans="1:5">
      <c r="A6" t="s">
        <v>13</v>
      </c>
      <c r="B6" t="s">
        <v>8</v>
      </c>
      <c r="C6" t="s">
        <v>2</v>
      </c>
      <c r="D6">
        <v>2016</v>
      </c>
      <c r="E6" s="1">
        <v>307283.37699999998</v>
      </c>
    </row>
    <row r="7" spans="1:5">
      <c r="A7" t="s">
        <v>13</v>
      </c>
      <c r="B7" t="s">
        <v>8</v>
      </c>
      <c r="C7" t="s">
        <v>2</v>
      </c>
      <c r="D7">
        <v>2017</v>
      </c>
      <c r="E7" s="1">
        <v>276429.00770295848</v>
      </c>
    </row>
    <row r="8" spans="1:5">
      <c r="A8" t="s">
        <v>13</v>
      </c>
      <c r="B8" t="s">
        <v>8</v>
      </c>
      <c r="C8" t="s">
        <v>2</v>
      </c>
      <c r="D8">
        <v>2018</v>
      </c>
      <c r="E8" s="1">
        <v>288054.09563473979</v>
      </c>
    </row>
    <row r="9" spans="1:5">
      <c r="A9" t="s">
        <v>13</v>
      </c>
      <c r="B9" t="s">
        <v>8</v>
      </c>
      <c r="C9" t="s">
        <v>2</v>
      </c>
      <c r="D9">
        <v>2019</v>
      </c>
      <c r="E9" s="1">
        <v>286270.72700918169</v>
      </c>
    </row>
    <row r="10" spans="1:5">
      <c r="A10" t="s">
        <v>13</v>
      </c>
      <c r="B10" t="s">
        <v>8</v>
      </c>
      <c r="C10" t="s">
        <v>14</v>
      </c>
      <c r="D10">
        <v>2016</v>
      </c>
      <c r="E10" s="1">
        <v>21679.846000000001</v>
      </c>
    </row>
    <row r="11" spans="1:5">
      <c r="A11" t="s">
        <v>13</v>
      </c>
      <c r="B11" t="s">
        <v>8</v>
      </c>
      <c r="C11" t="s">
        <v>14</v>
      </c>
      <c r="D11">
        <v>2017</v>
      </c>
      <c r="E11" s="1">
        <v>18879.008558351856</v>
      </c>
    </row>
    <row r="12" spans="1:5">
      <c r="A12" t="s">
        <v>13</v>
      </c>
      <c r="B12" t="s">
        <v>8</v>
      </c>
      <c r="C12" t="s">
        <v>14</v>
      </c>
      <c r="D12">
        <v>2018</v>
      </c>
      <c r="E12" s="1">
        <v>19537.64392755329</v>
      </c>
    </row>
    <row r="13" spans="1:5">
      <c r="A13" t="s">
        <v>13</v>
      </c>
      <c r="B13" t="s">
        <v>8</v>
      </c>
      <c r="C13" t="s">
        <v>14</v>
      </c>
      <c r="D13">
        <v>2019</v>
      </c>
      <c r="E13" s="1">
        <v>19635.567502853512</v>
      </c>
    </row>
    <row r="14" spans="1:5">
      <c r="A14" t="s">
        <v>13</v>
      </c>
      <c r="B14" t="s">
        <v>1</v>
      </c>
      <c r="C14" t="s">
        <v>0</v>
      </c>
      <c r="D14">
        <v>2016</v>
      </c>
      <c r="E14" s="1">
        <v>208721.67007075003</v>
      </c>
    </row>
    <row r="15" spans="1:5">
      <c r="A15" t="s">
        <v>13</v>
      </c>
      <c r="B15" t="s">
        <v>1</v>
      </c>
      <c r="C15" t="s">
        <v>0</v>
      </c>
      <c r="D15">
        <v>2017</v>
      </c>
      <c r="E15" s="1">
        <v>261680.3882472</v>
      </c>
    </row>
    <row r="16" spans="1:5">
      <c r="A16" t="s">
        <v>13</v>
      </c>
      <c r="B16" t="s">
        <v>1</v>
      </c>
      <c r="C16" t="s">
        <v>0</v>
      </c>
      <c r="D16">
        <v>2018</v>
      </c>
      <c r="E16" s="1">
        <v>244816.27360060954</v>
      </c>
    </row>
    <row r="17" spans="1:5">
      <c r="A17" t="s">
        <v>13</v>
      </c>
      <c r="B17" t="s">
        <v>1</v>
      </c>
      <c r="C17" t="s">
        <v>0</v>
      </c>
      <c r="D17">
        <v>2019</v>
      </c>
      <c r="E17" s="1">
        <v>269814.23692275007</v>
      </c>
    </row>
    <row r="18" spans="1:5">
      <c r="A18" t="s">
        <v>13</v>
      </c>
      <c r="B18" t="s">
        <v>1</v>
      </c>
      <c r="C18" t="s">
        <v>2</v>
      </c>
      <c r="D18">
        <v>2016</v>
      </c>
      <c r="E18" s="1">
        <v>160146.54067510006</v>
      </c>
    </row>
    <row r="19" spans="1:5">
      <c r="A19" t="s">
        <v>13</v>
      </c>
      <c r="B19" t="s">
        <v>1</v>
      </c>
      <c r="C19" t="s">
        <v>2</v>
      </c>
      <c r="D19">
        <v>2017</v>
      </c>
      <c r="E19" s="1">
        <v>190310.96098705003</v>
      </c>
    </row>
    <row r="20" spans="1:5">
      <c r="A20" t="s">
        <v>13</v>
      </c>
      <c r="B20" t="s">
        <v>1</v>
      </c>
      <c r="C20" t="s">
        <v>2</v>
      </c>
      <c r="D20">
        <v>2018</v>
      </c>
      <c r="E20" s="1">
        <v>142847.04117995006</v>
      </c>
    </row>
    <row r="21" spans="1:5">
      <c r="A21" t="s">
        <v>13</v>
      </c>
      <c r="B21" t="s">
        <v>1</v>
      </c>
      <c r="C21" t="s">
        <v>2</v>
      </c>
      <c r="D21">
        <v>2019</v>
      </c>
      <c r="E21" s="1">
        <v>157826.44449075</v>
      </c>
    </row>
    <row r="22" spans="1:5">
      <c r="A22" t="s">
        <v>13</v>
      </c>
      <c r="B22" t="s">
        <v>1</v>
      </c>
      <c r="C22" t="s">
        <v>14</v>
      </c>
      <c r="D22">
        <v>2016</v>
      </c>
      <c r="E22" s="1">
        <v>12905.0116005</v>
      </c>
    </row>
    <row r="23" spans="1:5">
      <c r="A23" t="s">
        <v>13</v>
      </c>
      <c r="B23" t="s">
        <v>1</v>
      </c>
      <c r="C23" t="s">
        <v>14</v>
      </c>
      <c r="D23">
        <v>2017</v>
      </c>
      <c r="E23" s="1">
        <v>15606.721255950004</v>
      </c>
    </row>
    <row r="24" spans="1:5">
      <c r="A24" t="s">
        <v>13</v>
      </c>
      <c r="B24" t="s">
        <v>1</v>
      </c>
      <c r="C24" t="s">
        <v>14</v>
      </c>
      <c r="D24">
        <v>2018</v>
      </c>
      <c r="E24" s="1">
        <v>2441.0979381000002</v>
      </c>
    </row>
    <row r="25" spans="1:5">
      <c r="A25" t="s">
        <v>13</v>
      </c>
      <c r="B25" t="s">
        <v>1</v>
      </c>
      <c r="C25" t="s">
        <v>14</v>
      </c>
      <c r="D25">
        <v>2019</v>
      </c>
      <c r="E25" s="1">
        <v>2662.2222274500009</v>
      </c>
    </row>
    <row r="26" spans="1:5">
      <c r="A26" t="s">
        <v>13</v>
      </c>
      <c r="B26" t="s">
        <v>1</v>
      </c>
      <c r="C26" t="s">
        <v>15</v>
      </c>
      <c r="D26">
        <v>2016</v>
      </c>
      <c r="E26" s="1">
        <v>4656.7</v>
      </c>
    </row>
    <row r="27" spans="1:5">
      <c r="A27" t="s">
        <v>13</v>
      </c>
      <c r="B27" t="s">
        <v>1</v>
      </c>
      <c r="C27" t="s">
        <v>15</v>
      </c>
      <c r="D27">
        <v>2017</v>
      </c>
      <c r="E27" s="1">
        <v>4996.7499224499561</v>
      </c>
    </row>
    <row r="28" spans="1:5">
      <c r="A28" t="s">
        <v>13</v>
      </c>
      <c r="B28" t="s">
        <v>1</v>
      </c>
      <c r="C28" t="s">
        <v>15</v>
      </c>
      <c r="D28">
        <v>2018</v>
      </c>
      <c r="E28" s="1">
        <v>2606.9235032390293</v>
      </c>
    </row>
    <row r="29" spans="1:5">
      <c r="A29" t="s">
        <v>13</v>
      </c>
      <c r="B29" t="s">
        <v>1</v>
      </c>
      <c r="C29" t="s">
        <v>15</v>
      </c>
      <c r="D29">
        <v>2019</v>
      </c>
      <c r="E29" s="1">
        <v>1915.8949761468473</v>
      </c>
    </row>
    <row r="30" spans="1:5">
      <c r="A30" t="s">
        <v>13</v>
      </c>
      <c r="B30" t="s">
        <v>16</v>
      </c>
      <c r="C30" t="s">
        <v>0</v>
      </c>
      <c r="D30">
        <v>2016</v>
      </c>
      <c r="E30" s="1">
        <v>15597.178</v>
      </c>
    </row>
    <row r="31" spans="1:5">
      <c r="A31" t="s">
        <v>13</v>
      </c>
      <c r="B31" t="s">
        <v>16</v>
      </c>
      <c r="C31" t="s">
        <v>0</v>
      </c>
      <c r="D31">
        <v>2017</v>
      </c>
      <c r="E31" s="1">
        <v>19083</v>
      </c>
    </row>
    <row r="32" spans="1:5">
      <c r="A32" t="s">
        <v>13</v>
      </c>
      <c r="B32" t="s">
        <v>16</v>
      </c>
      <c r="C32" t="s">
        <v>0</v>
      </c>
      <c r="D32">
        <v>2018</v>
      </c>
      <c r="E32" s="1">
        <v>17013.667414939999</v>
      </c>
    </row>
    <row r="33" spans="1:5">
      <c r="A33" t="s">
        <v>13</v>
      </c>
      <c r="B33" t="s">
        <v>16</v>
      </c>
      <c r="C33" t="s">
        <v>0</v>
      </c>
      <c r="D33">
        <v>2019</v>
      </c>
      <c r="E33" s="1">
        <v>13431</v>
      </c>
    </row>
    <row r="34" spans="1:5">
      <c r="A34" t="s">
        <v>3</v>
      </c>
      <c r="B34" t="s">
        <v>17</v>
      </c>
      <c r="C34" t="s">
        <v>17</v>
      </c>
      <c r="D34">
        <v>2016</v>
      </c>
      <c r="E34" s="1">
        <v>544154.55799999996</v>
      </c>
    </row>
    <row r="35" spans="1:5">
      <c r="A35" t="s">
        <v>3</v>
      </c>
      <c r="B35" t="s">
        <v>17</v>
      </c>
      <c r="C35" t="s">
        <v>17</v>
      </c>
      <c r="D35">
        <v>2017</v>
      </c>
      <c r="E35" s="1">
        <v>548085.60411119601</v>
      </c>
    </row>
    <row r="36" spans="1:5">
      <c r="A36" t="s">
        <v>3</v>
      </c>
      <c r="B36" t="s">
        <v>17</v>
      </c>
      <c r="C36" t="s">
        <v>17</v>
      </c>
      <c r="D36">
        <v>2018</v>
      </c>
      <c r="E36" s="1">
        <v>555184.03208261938</v>
      </c>
    </row>
    <row r="37" spans="1:5">
      <c r="A37" t="s">
        <v>3</v>
      </c>
      <c r="B37" t="s">
        <v>17</v>
      </c>
      <c r="C37" t="s">
        <v>17</v>
      </c>
      <c r="D37">
        <v>2019</v>
      </c>
      <c r="E37" s="1">
        <v>557759.80657696316</v>
      </c>
    </row>
    <row r="38" spans="1:5">
      <c r="A38" t="s">
        <v>3</v>
      </c>
      <c r="B38" t="s">
        <v>6</v>
      </c>
      <c r="C38" t="s">
        <v>6</v>
      </c>
      <c r="D38">
        <v>2016</v>
      </c>
      <c r="E38" s="1">
        <v>91734.6</v>
      </c>
    </row>
    <row r="39" spans="1:5">
      <c r="A39" t="s">
        <v>3</v>
      </c>
      <c r="B39" t="s">
        <v>6</v>
      </c>
      <c r="C39" t="s">
        <v>6</v>
      </c>
      <c r="D39">
        <v>2017</v>
      </c>
      <c r="E39" s="1">
        <v>93372.91</v>
      </c>
    </row>
    <row r="40" spans="1:5">
      <c r="A40" t="s">
        <v>3</v>
      </c>
      <c r="B40" t="s">
        <v>6</v>
      </c>
      <c r="C40" t="s">
        <v>6</v>
      </c>
      <c r="D40">
        <v>2018</v>
      </c>
      <c r="E40" s="1">
        <v>94867.49</v>
      </c>
    </row>
    <row r="41" spans="1:5">
      <c r="A41" t="s">
        <v>3</v>
      </c>
      <c r="B41" t="s">
        <v>6</v>
      </c>
      <c r="C41" t="s">
        <v>6</v>
      </c>
      <c r="D41">
        <v>2019</v>
      </c>
      <c r="E41" s="1">
        <v>95535.97</v>
      </c>
    </row>
    <row r="42" spans="1:5">
      <c r="A42" t="s">
        <v>3</v>
      </c>
      <c r="B42" t="s">
        <v>4</v>
      </c>
      <c r="C42" t="s">
        <v>4</v>
      </c>
      <c r="D42">
        <v>2016</v>
      </c>
      <c r="E42" s="1">
        <v>191.91491131333333</v>
      </c>
    </row>
    <row r="43" spans="1:5">
      <c r="A43" t="s">
        <v>3</v>
      </c>
      <c r="B43" t="s">
        <v>4</v>
      </c>
      <c r="C43" t="s">
        <v>4</v>
      </c>
      <c r="D43">
        <v>2017</v>
      </c>
      <c r="E43" s="1">
        <v>165.95780739</v>
      </c>
    </row>
    <row r="44" spans="1:5">
      <c r="A44" t="s">
        <v>3</v>
      </c>
      <c r="B44" t="s">
        <v>4</v>
      </c>
      <c r="C44" t="s">
        <v>4</v>
      </c>
      <c r="D44">
        <v>2018</v>
      </c>
      <c r="E44" s="1">
        <v>164.34815962000005</v>
      </c>
    </row>
    <row r="45" spans="1:5">
      <c r="A45" t="s">
        <v>3</v>
      </c>
      <c r="B45" t="s">
        <v>4</v>
      </c>
      <c r="C45" t="s">
        <v>4</v>
      </c>
      <c r="D45">
        <v>2019</v>
      </c>
      <c r="E45" s="1">
        <v>165.26472742000004</v>
      </c>
    </row>
    <row r="46" spans="1:5">
      <c r="A46" t="s">
        <v>3</v>
      </c>
      <c r="B46" t="s">
        <v>5</v>
      </c>
      <c r="C46" t="s">
        <v>5</v>
      </c>
      <c r="D46">
        <v>2016</v>
      </c>
      <c r="E46" s="1">
        <v>152237.08000000002</v>
      </c>
    </row>
    <row r="47" spans="1:5">
      <c r="A47" t="s">
        <v>3</v>
      </c>
      <c r="B47" t="s">
        <v>5</v>
      </c>
      <c r="C47" t="s">
        <v>5</v>
      </c>
      <c r="D47">
        <v>2017</v>
      </c>
      <c r="E47" s="1">
        <v>171014.42</v>
      </c>
    </row>
    <row r="48" spans="1:5">
      <c r="A48" t="s">
        <v>3</v>
      </c>
      <c r="B48" t="s">
        <v>5</v>
      </c>
      <c r="C48" t="s">
        <v>5</v>
      </c>
      <c r="D48">
        <v>2018</v>
      </c>
      <c r="E48" s="1">
        <v>203309.02000000002</v>
      </c>
    </row>
    <row r="49" spans="1:5">
      <c r="A49" t="s">
        <v>3</v>
      </c>
      <c r="B49" t="s">
        <v>5</v>
      </c>
      <c r="C49" t="s">
        <v>5</v>
      </c>
      <c r="D49">
        <v>2019</v>
      </c>
      <c r="E49" s="1">
        <v>197021.88</v>
      </c>
    </row>
    <row r="50" spans="1:5">
      <c r="A50" t="s">
        <v>18</v>
      </c>
      <c r="B50" t="s">
        <v>10</v>
      </c>
      <c r="C50" t="s">
        <v>19</v>
      </c>
      <c r="D50">
        <v>2016</v>
      </c>
      <c r="E50" s="1">
        <v>101781</v>
      </c>
    </row>
    <row r="51" spans="1:5">
      <c r="A51" t="s">
        <v>18</v>
      </c>
      <c r="B51" t="s">
        <v>10</v>
      </c>
      <c r="C51" t="s">
        <v>19</v>
      </c>
      <c r="D51">
        <v>2017</v>
      </c>
      <c r="E51" s="1">
        <v>93188.28</v>
      </c>
    </row>
    <row r="52" spans="1:5">
      <c r="A52" t="s">
        <v>18</v>
      </c>
      <c r="B52" t="s">
        <v>10</v>
      </c>
      <c r="C52" t="s">
        <v>19</v>
      </c>
      <c r="D52">
        <v>2018</v>
      </c>
      <c r="E52" s="1">
        <v>94570.72</v>
      </c>
    </row>
    <row r="53" spans="1:5">
      <c r="A53" t="s">
        <v>18</v>
      </c>
      <c r="B53" t="s">
        <v>10</v>
      </c>
      <c r="C53" t="s">
        <v>19</v>
      </c>
      <c r="D53">
        <v>2019</v>
      </c>
      <c r="E53" s="1">
        <v>99772.62</v>
      </c>
    </row>
    <row r="54" spans="1:5">
      <c r="A54" t="s">
        <v>18</v>
      </c>
      <c r="B54" t="s">
        <v>10</v>
      </c>
      <c r="C54" t="s">
        <v>20</v>
      </c>
      <c r="D54">
        <v>2016</v>
      </c>
      <c r="E54" s="1">
        <v>8552.98</v>
      </c>
    </row>
    <row r="55" spans="1:5">
      <c r="A55" t="s">
        <v>18</v>
      </c>
      <c r="B55" t="s">
        <v>10</v>
      </c>
      <c r="C55" t="s">
        <v>20</v>
      </c>
      <c r="D55">
        <v>2017</v>
      </c>
      <c r="E55" s="1">
        <v>8764.7599999999984</v>
      </c>
    </row>
    <row r="56" spans="1:5">
      <c r="A56" t="s">
        <v>18</v>
      </c>
      <c r="B56" t="s">
        <v>10</v>
      </c>
      <c r="C56" t="s">
        <v>20</v>
      </c>
      <c r="D56">
        <v>2018</v>
      </c>
      <c r="E56" s="1">
        <v>8933.2999999999993</v>
      </c>
    </row>
    <row r="57" spans="1:5">
      <c r="A57" t="s">
        <v>18</v>
      </c>
      <c r="B57" t="s">
        <v>10</v>
      </c>
      <c r="C57" t="s">
        <v>20</v>
      </c>
      <c r="D57">
        <v>2019</v>
      </c>
      <c r="E57" s="1">
        <v>9030.24</v>
      </c>
    </row>
    <row r="58" spans="1:5">
      <c r="A58" t="s">
        <v>18</v>
      </c>
      <c r="B58" t="s">
        <v>10</v>
      </c>
      <c r="C58" t="s">
        <v>21</v>
      </c>
      <c r="D58">
        <v>2016</v>
      </c>
      <c r="E58" s="1">
        <v>7168</v>
      </c>
    </row>
    <row r="59" spans="1:5">
      <c r="A59" t="s">
        <v>18</v>
      </c>
      <c r="B59" t="s">
        <v>10</v>
      </c>
      <c r="C59" t="s">
        <v>21</v>
      </c>
      <c r="D59">
        <v>2017</v>
      </c>
      <c r="E59" s="1">
        <v>7056</v>
      </c>
    </row>
    <row r="60" spans="1:5">
      <c r="A60" t="s">
        <v>18</v>
      </c>
      <c r="B60" t="s">
        <v>10</v>
      </c>
      <c r="C60" t="s">
        <v>21</v>
      </c>
      <c r="D60">
        <v>2018</v>
      </c>
      <c r="E60" s="1">
        <v>7280</v>
      </c>
    </row>
    <row r="61" spans="1:5">
      <c r="A61" t="s">
        <v>18</v>
      </c>
      <c r="B61" t="s">
        <v>10</v>
      </c>
      <c r="C61" t="s">
        <v>21</v>
      </c>
      <c r="D61">
        <v>2019</v>
      </c>
      <c r="E61" s="1">
        <v>7364</v>
      </c>
    </row>
    <row r="62" spans="1:5">
      <c r="A62" t="s">
        <v>18</v>
      </c>
      <c r="B62" t="s">
        <v>32</v>
      </c>
      <c r="C62" t="s">
        <v>22</v>
      </c>
      <c r="D62">
        <v>2016</v>
      </c>
      <c r="E62" s="1">
        <v>111973</v>
      </c>
    </row>
    <row r="63" spans="1:5">
      <c r="A63" t="s">
        <v>18</v>
      </c>
      <c r="B63" t="s">
        <v>32</v>
      </c>
      <c r="C63" t="s">
        <v>22</v>
      </c>
      <c r="D63">
        <v>2017</v>
      </c>
      <c r="E63" s="1">
        <v>115518</v>
      </c>
    </row>
    <row r="64" spans="1:5">
      <c r="A64" t="s">
        <v>18</v>
      </c>
      <c r="B64" t="s">
        <v>32</v>
      </c>
      <c r="C64" t="s">
        <v>22</v>
      </c>
      <c r="D64">
        <v>2018</v>
      </c>
      <c r="E64" s="1">
        <v>116782</v>
      </c>
    </row>
    <row r="65" spans="1:5">
      <c r="A65" t="s">
        <v>18</v>
      </c>
      <c r="B65" t="s">
        <v>32</v>
      </c>
      <c r="C65" t="s">
        <v>22</v>
      </c>
      <c r="D65">
        <v>2019</v>
      </c>
      <c r="E65" s="1">
        <v>120812</v>
      </c>
    </row>
    <row r="66" spans="1:5">
      <c r="A66" t="s">
        <v>18</v>
      </c>
      <c r="B66" t="s">
        <v>23</v>
      </c>
      <c r="C66" t="s">
        <v>24</v>
      </c>
      <c r="D66">
        <v>2016</v>
      </c>
      <c r="E66" s="1">
        <v>231.71799999999999</v>
      </c>
    </row>
    <row r="67" spans="1:5">
      <c r="A67" t="s">
        <v>18</v>
      </c>
      <c r="B67" t="s">
        <v>23</v>
      </c>
      <c r="C67" t="s">
        <v>24</v>
      </c>
      <c r="D67">
        <v>2017</v>
      </c>
      <c r="E67" s="1">
        <v>245.53110196486597</v>
      </c>
    </row>
    <row r="68" spans="1:5">
      <c r="A68" t="s">
        <v>18</v>
      </c>
      <c r="B68" t="s">
        <v>23</v>
      </c>
      <c r="C68" t="s">
        <v>24</v>
      </c>
      <c r="D68">
        <v>2018</v>
      </c>
      <c r="E68" s="1">
        <v>269.6737520662175</v>
      </c>
    </row>
    <row r="69" spans="1:5">
      <c r="A69" t="s">
        <v>18</v>
      </c>
      <c r="B69" t="s">
        <v>23</v>
      </c>
      <c r="C69" t="s">
        <v>24</v>
      </c>
      <c r="D69">
        <v>2019</v>
      </c>
      <c r="E69" s="1">
        <v>273.90157017639467</v>
      </c>
    </row>
    <row r="70" spans="1:5">
      <c r="A70" t="s">
        <v>18</v>
      </c>
      <c r="B70" t="s">
        <v>23</v>
      </c>
      <c r="C70" t="s">
        <v>25</v>
      </c>
      <c r="D70">
        <v>2016</v>
      </c>
      <c r="E70" s="1">
        <v>14.827500000000001</v>
      </c>
    </row>
    <row r="71" spans="1:5">
      <c r="A71" t="s">
        <v>18</v>
      </c>
      <c r="B71" t="s">
        <v>23</v>
      </c>
      <c r="C71" t="s">
        <v>25</v>
      </c>
      <c r="D71">
        <v>2017</v>
      </c>
      <c r="E71" s="1">
        <v>10.906411183305751</v>
      </c>
    </row>
    <row r="72" spans="1:5">
      <c r="A72" t="s">
        <v>18</v>
      </c>
      <c r="B72" t="s">
        <v>23</v>
      </c>
      <c r="C72" t="s">
        <v>25</v>
      </c>
      <c r="D72">
        <v>2018</v>
      </c>
      <c r="E72" s="1">
        <v>9.4823573928930003</v>
      </c>
    </row>
    <row r="73" spans="1:5">
      <c r="A73" t="s">
        <v>18</v>
      </c>
      <c r="B73" t="s">
        <v>23</v>
      </c>
      <c r="C73" t="s">
        <v>25</v>
      </c>
      <c r="D73">
        <v>2019</v>
      </c>
      <c r="E73" s="1">
        <v>4.3371831926744999</v>
      </c>
    </row>
    <row r="74" spans="1:5">
      <c r="A74" t="s">
        <v>18</v>
      </c>
      <c r="B74" t="s">
        <v>23</v>
      </c>
      <c r="C74" t="s">
        <v>26</v>
      </c>
      <c r="D74">
        <v>2016</v>
      </c>
      <c r="E74" s="1">
        <v>544.75900000000001</v>
      </c>
    </row>
    <row r="75" spans="1:5">
      <c r="A75" t="s">
        <v>18</v>
      </c>
      <c r="B75" t="s">
        <v>23</v>
      </c>
      <c r="C75" t="s">
        <v>26</v>
      </c>
      <c r="D75">
        <v>2017</v>
      </c>
      <c r="E75" s="1">
        <v>594.62024999999994</v>
      </c>
    </row>
    <row r="76" spans="1:5">
      <c r="A76" t="s">
        <v>18</v>
      </c>
      <c r="B76" t="s">
        <v>23</v>
      </c>
      <c r="C76" t="s">
        <v>26</v>
      </c>
      <c r="D76">
        <v>2018</v>
      </c>
      <c r="E76" s="1">
        <v>547.96699999999998</v>
      </c>
    </row>
    <row r="77" spans="1:5">
      <c r="A77" t="s">
        <v>18</v>
      </c>
      <c r="B77" t="s">
        <v>23</v>
      </c>
      <c r="C77" t="s">
        <v>26</v>
      </c>
      <c r="D77">
        <v>2019</v>
      </c>
      <c r="E77" s="1">
        <v>548.24525000000006</v>
      </c>
    </row>
    <row r="78" spans="1:5">
      <c r="A78" t="s">
        <v>18</v>
      </c>
      <c r="B78" t="s">
        <v>23</v>
      </c>
      <c r="C78" t="s">
        <v>27</v>
      </c>
      <c r="D78">
        <v>2016</v>
      </c>
      <c r="E78" s="1">
        <v>2282.4699999999998</v>
      </c>
    </row>
    <row r="79" spans="1:5">
      <c r="A79" t="s">
        <v>18</v>
      </c>
      <c r="B79" t="s">
        <v>23</v>
      </c>
      <c r="C79" t="s">
        <v>27</v>
      </c>
      <c r="D79">
        <v>2017</v>
      </c>
      <c r="E79" s="1">
        <v>2482.3035579375</v>
      </c>
    </row>
    <row r="80" spans="1:5">
      <c r="A80" t="s">
        <v>18</v>
      </c>
      <c r="B80" t="s">
        <v>23</v>
      </c>
      <c r="C80" t="s">
        <v>27</v>
      </c>
      <c r="D80">
        <v>2018</v>
      </c>
      <c r="E80" s="1">
        <v>2293.8703524375001</v>
      </c>
    </row>
    <row r="81" spans="1:5">
      <c r="A81" t="s">
        <v>18</v>
      </c>
      <c r="B81" t="s">
        <v>23</v>
      </c>
      <c r="C81" t="s">
        <v>27</v>
      </c>
      <c r="D81">
        <v>2019</v>
      </c>
      <c r="E81" s="1">
        <v>1663.9867743749999</v>
      </c>
    </row>
  </sheetData>
  <sheetProtection algorithmName="SHA-512" hashValue="tma0Fw9r8s/5lK8Q8tLcuFT8WUTBnkC6H4bQVN1f6zLxfLgsKTO8yhjqWO/uAy2rtvx0pWpMoem96WWLrv4n5Q==" saltValue="qY6ysfWpCx7dTMWyz9lyXA==" spinCount="100000" sheet="1" objects="1" scenarios="1"/>
  <pageMargins left="0.7" right="0.7" top="0.75" bottom="0.75" header="0.3" footer="0.3"/>
  <pageSetup scale="59" fitToWidth="0" fitToHeight="0" orientation="portrait" horizontalDpi="1200" verticalDpi="1200" r:id="rId1"/>
  <rowBreaks count="1" manualBreakCount="1">
    <brk id="49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3FD38-0CEA-440E-A0B4-50A5C8E57E86}">
  <sheetPr>
    <tabColor theme="5"/>
    <pageSetUpPr fitToPage="1"/>
  </sheetPr>
  <dimension ref="A1:P57"/>
  <sheetViews>
    <sheetView showGridLines="0" showRowColHeaders="0" view="pageBreakPreview" zoomScale="97" zoomScaleNormal="94" zoomScaleSheetLayoutView="97" workbookViewId="0">
      <selection activeCell="D34" sqref="D34:H35"/>
    </sheetView>
  </sheetViews>
  <sheetFormatPr defaultColWidth="0" defaultRowHeight="15" customHeight="1" zeroHeight="1"/>
  <cols>
    <col min="1" max="1" width="2.625" customWidth="1"/>
    <col min="2" max="2" width="17.75" customWidth="1"/>
    <col min="3" max="3" width="17.625" customWidth="1"/>
    <col min="4" max="4" width="26.75" customWidth="1"/>
    <col min="5" max="8" width="13.875" customWidth="1"/>
    <col min="9" max="9" width="17.625" customWidth="1"/>
    <col min="10" max="10" width="17.75" customWidth="1"/>
    <col min="11" max="11" width="2.625" customWidth="1"/>
    <col min="12" max="16" width="8.75" customWidth="1"/>
    <col min="17" max="16384" width="8.75" hidden="1"/>
  </cols>
  <sheetData>
    <row r="1" spans="1:11" ht="19.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ht="15" customHeight="1">
      <c r="A2" s="3"/>
      <c r="B2" s="129" t="s">
        <v>31</v>
      </c>
      <c r="C2" s="129"/>
      <c r="D2" s="129"/>
      <c r="E2" s="129"/>
      <c r="F2" s="129"/>
      <c r="G2" s="129"/>
      <c r="H2" s="129"/>
      <c r="I2" s="129"/>
      <c r="J2" s="129"/>
      <c r="K2" s="3"/>
    </row>
    <row r="3" spans="1:11" ht="15" customHeight="1">
      <c r="A3" s="3"/>
      <c r="B3" s="129"/>
      <c r="C3" s="129"/>
      <c r="D3" s="129"/>
      <c r="E3" s="129"/>
      <c r="F3" s="129"/>
      <c r="G3" s="129"/>
      <c r="H3" s="129"/>
      <c r="I3" s="129"/>
      <c r="J3" s="129"/>
      <c r="K3" s="3"/>
    </row>
    <row r="4" spans="1:11" ht="15" customHeight="1">
      <c r="A4" s="3"/>
      <c r="B4" s="129"/>
      <c r="C4" s="129"/>
      <c r="D4" s="129"/>
      <c r="E4" s="129"/>
      <c r="F4" s="129"/>
      <c r="G4" s="129"/>
      <c r="H4" s="129"/>
      <c r="I4" s="129"/>
      <c r="J4" s="129"/>
      <c r="K4" s="3"/>
    </row>
    <row r="5" spans="1:11" ht="15" customHeight="1">
      <c r="A5" s="3"/>
      <c r="B5" s="129"/>
      <c r="C5" s="129"/>
      <c r="D5" s="129"/>
      <c r="E5" s="129"/>
      <c r="F5" s="129"/>
      <c r="G5" s="129"/>
      <c r="H5" s="129"/>
      <c r="I5" s="129"/>
      <c r="J5" s="129"/>
      <c r="K5" s="3"/>
    </row>
    <row r="6" spans="1:11" ht="14.25">
      <c r="A6" s="3"/>
      <c r="B6" s="129"/>
      <c r="C6" s="129"/>
      <c r="D6" s="129"/>
      <c r="E6" s="129"/>
      <c r="F6" s="129"/>
      <c r="G6" s="129"/>
      <c r="H6" s="129"/>
      <c r="I6" s="129"/>
      <c r="J6" s="129"/>
      <c r="K6" s="3"/>
    </row>
    <row r="7" spans="1:11" ht="14.25">
      <c r="A7" s="3"/>
      <c r="B7" s="2"/>
      <c r="C7" s="2"/>
      <c r="D7" s="2"/>
      <c r="E7" s="2"/>
      <c r="F7" s="2"/>
      <c r="G7" s="2"/>
      <c r="H7" s="2"/>
      <c r="I7" s="2"/>
      <c r="J7" s="2"/>
      <c r="K7" s="3"/>
    </row>
    <row r="8" spans="1:11" ht="14.25">
      <c r="A8" s="3"/>
      <c r="B8" s="2"/>
      <c r="C8" s="2"/>
      <c r="D8" s="2"/>
      <c r="E8" s="2"/>
      <c r="F8" s="2"/>
      <c r="G8" s="2"/>
      <c r="H8" s="2"/>
      <c r="I8" s="2"/>
      <c r="J8" s="2"/>
      <c r="K8" s="3"/>
    </row>
    <row r="9" spans="1:11" ht="14.25">
      <c r="A9" s="3"/>
      <c r="B9" s="2"/>
      <c r="C9" s="2"/>
      <c r="D9" s="2"/>
      <c r="E9" s="2"/>
      <c r="F9" s="2"/>
      <c r="G9" s="2"/>
      <c r="H9" s="2"/>
      <c r="I9" s="2"/>
      <c r="J9" s="2"/>
      <c r="K9" s="3"/>
    </row>
    <row r="10" spans="1:11" ht="14.25">
      <c r="A10" s="3"/>
      <c r="B10" s="2"/>
      <c r="C10" s="2"/>
      <c r="D10" s="2"/>
      <c r="E10" s="2"/>
      <c r="F10" s="2"/>
      <c r="G10" s="2"/>
      <c r="H10" s="2"/>
      <c r="I10" s="2"/>
      <c r="J10" s="2"/>
      <c r="K10" s="3"/>
    </row>
    <row r="11" spans="1:11" ht="14.25">
      <c r="A11" s="3"/>
      <c r="B11" s="2"/>
      <c r="C11" s="2"/>
      <c r="D11" s="2"/>
      <c r="E11" s="2"/>
      <c r="F11" s="2"/>
      <c r="G11" s="2"/>
      <c r="H11" s="2"/>
      <c r="I11" s="2"/>
      <c r="J11" s="2"/>
      <c r="K11" s="3"/>
    </row>
    <row r="12" spans="1:11" ht="14.25">
      <c r="A12" s="3"/>
      <c r="B12" s="2"/>
      <c r="C12" s="2"/>
      <c r="D12" s="2"/>
      <c r="E12" s="2"/>
      <c r="F12" s="2"/>
      <c r="G12" s="2"/>
      <c r="H12" s="2"/>
      <c r="I12" s="2"/>
      <c r="J12" s="2"/>
      <c r="K12" s="3"/>
    </row>
    <row r="13" spans="1:11" ht="14.25">
      <c r="A13" s="3"/>
      <c r="B13" s="2"/>
      <c r="C13" s="2"/>
      <c r="D13" s="2"/>
      <c r="E13" s="2"/>
      <c r="F13" s="2"/>
      <c r="G13" s="2"/>
      <c r="H13" s="2"/>
      <c r="I13" s="2"/>
      <c r="J13" s="2"/>
      <c r="K13" s="3"/>
    </row>
    <row r="14" spans="1:11" ht="14.25">
      <c r="A14" s="3"/>
      <c r="B14" s="2"/>
      <c r="C14" s="2"/>
      <c r="D14" s="2"/>
      <c r="E14" s="2"/>
      <c r="F14" s="2"/>
      <c r="G14" s="2"/>
      <c r="H14" s="2"/>
      <c r="I14" s="2"/>
      <c r="J14" s="2"/>
      <c r="K14" s="3"/>
    </row>
    <row r="15" spans="1:11" ht="14.25">
      <c r="A15" s="3"/>
      <c r="B15" s="2"/>
      <c r="C15" s="2"/>
      <c r="D15" s="2"/>
      <c r="E15" s="2"/>
      <c r="F15" s="2"/>
      <c r="G15" s="2"/>
      <c r="H15" s="2"/>
      <c r="I15" s="2"/>
      <c r="J15" s="2"/>
      <c r="K15" s="3"/>
    </row>
    <row r="16" spans="1:11" ht="14.25">
      <c r="A16" s="3"/>
      <c r="B16" s="2"/>
      <c r="C16" s="2"/>
      <c r="D16" s="2"/>
      <c r="E16" s="2"/>
      <c r="F16" s="2"/>
      <c r="G16" s="2"/>
      <c r="H16" s="2"/>
      <c r="I16" s="2"/>
      <c r="J16" s="2"/>
      <c r="K16" s="3"/>
    </row>
    <row r="17" spans="1:11" ht="14.25">
      <c r="A17" s="3"/>
      <c r="B17" s="2"/>
      <c r="C17" s="2"/>
      <c r="D17" s="2"/>
      <c r="E17" s="2"/>
      <c r="F17" s="2"/>
      <c r="G17" s="2"/>
      <c r="H17" s="2"/>
      <c r="I17" s="2"/>
      <c r="J17" s="2"/>
      <c r="K17" s="3"/>
    </row>
    <row r="18" spans="1:11" ht="14.25">
      <c r="A18" s="3"/>
      <c r="B18" s="2"/>
      <c r="C18" s="2"/>
      <c r="D18" s="2"/>
      <c r="E18" s="2"/>
      <c r="F18" s="2"/>
      <c r="G18" s="2"/>
      <c r="H18" s="2"/>
      <c r="I18" s="2"/>
      <c r="J18" s="2"/>
      <c r="K18" s="3"/>
    </row>
    <row r="19" spans="1:11" ht="14.25">
      <c r="A19" s="3"/>
      <c r="B19" s="2"/>
      <c r="C19" s="2"/>
      <c r="D19" s="2"/>
      <c r="E19" s="2"/>
      <c r="F19" s="2"/>
      <c r="G19" s="2"/>
      <c r="H19" s="2"/>
      <c r="I19" s="2"/>
      <c r="J19" s="2"/>
      <c r="K19" s="3"/>
    </row>
    <row r="20" spans="1:11" ht="14.25">
      <c r="A20" s="3"/>
      <c r="B20" s="2"/>
      <c r="C20" s="2"/>
      <c r="D20" s="2"/>
      <c r="E20" s="2"/>
      <c r="F20" s="2"/>
      <c r="G20" s="2"/>
      <c r="H20" s="2"/>
      <c r="I20" s="2"/>
      <c r="J20" s="2"/>
      <c r="K20" s="3"/>
    </row>
    <row r="21" spans="1:11" ht="14.25">
      <c r="A21" s="3"/>
      <c r="B21" s="2"/>
      <c r="C21" s="2"/>
      <c r="D21" s="2"/>
      <c r="E21" s="2"/>
      <c r="F21" s="2"/>
      <c r="G21" s="2"/>
      <c r="H21" s="2"/>
      <c r="I21" s="2"/>
      <c r="J21" s="2"/>
      <c r="K21" s="3"/>
    </row>
    <row r="22" spans="1:11" ht="14.25">
      <c r="A22" s="3"/>
      <c r="B22" s="2"/>
      <c r="C22" s="2"/>
      <c r="D22" s="2"/>
      <c r="E22" s="2"/>
      <c r="F22" s="2"/>
      <c r="G22" s="2"/>
      <c r="H22" s="2"/>
      <c r="I22" s="2"/>
      <c r="J22" s="2"/>
      <c r="K22" s="3"/>
    </row>
    <row r="23" spans="1:11" ht="14.25">
      <c r="A23" s="3"/>
      <c r="B23" s="2"/>
      <c r="C23" s="2"/>
      <c r="D23" s="2"/>
      <c r="E23" s="2"/>
      <c r="F23" s="2"/>
      <c r="G23" s="2"/>
      <c r="H23" s="2"/>
      <c r="I23" s="2"/>
      <c r="J23" s="2"/>
      <c r="K23" s="3"/>
    </row>
    <row r="24" spans="1:11" ht="14.25">
      <c r="A24" s="3"/>
      <c r="B24" s="2"/>
      <c r="C24" s="2"/>
      <c r="D24" s="2"/>
      <c r="E24" s="2"/>
      <c r="F24" s="2"/>
      <c r="G24" s="2"/>
      <c r="H24" s="2"/>
      <c r="I24" s="2"/>
      <c r="J24" s="2"/>
      <c r="K24" s="3"/>
    </row>
    <row r="25" spans="1:11" ht="14.25">
      <c r="A25" s="3"/>
      <c r="B25" s="2"/>
      <c r="C25" s="2"/>
      <c r="D25" s="2"/>
      <c r="E25" s="2"/>
      <c r="F25" s="2"/>
      <c r="G25" s="2"/>
      <c r="H25" s="2"/>
      <c r="I25" s="2"/>
      <c r="J25" s="2"/>
      <c r="K25" s="3"/>
    </row>
    <row r="26" spans="1:11" ht="14.25">
      <c r="A26" s="3"/>
      <c r="B26" s="2"/>
      <c r="C26" s="2"/>
      <c r="D26" s="2"/>
      <c r="E26" s="2"/>
      <c r="F26" s="2"/>
      <c r="G26" s="2"/>
      <c r="H26" s="2"/>
      <c r="I26" s="2"/>
      <c r="J26" s="2"/>
      <c r="K26" s="3"/>
    </row>
    <row r="27" spans="1:11" ht="14.25">
      <c r="A27" s="3"/>
      <c r="B27" s="2"/>
      <c r="C27" s="2"/>
      <c r="D27" s="2"/>
      <c r="E27" s="2"/>
      <c r="F27" s="2"/>
      <c r="G27" s="2"/>
      <c r="H27" s="2"/>
      <c r="I27" s="2"/>
      <c r="J27" s="2"/>
      <c r="K27" s="3"/>
    </row>
    <row r="28" spans="1:11" ht="14.25">
      <c r="A28" s="3"/>
      <c r="B28" s="2"/>
      <c r="C28" s="2"/>
      <c r="D28" s="2"/>
      <c r="E28" s="2"/>
      <c r="F28" s="2"/>
      <c r="G28" s="2"/>
      <c r="H28" s="2"/>
      <c r="I28" s="2"/>
      <c r="J28" s="2"/>
      <c r="K28" s="3"/>
    </row>
    <row r="29" spans="1:11" ht="14.25">
      <c r="A29" s="3"/>
      <c r="B29" s="2"/>
      <c r="C29" s="2"/>
      <c r="D29" s="2"/>
      <c r="E29" s="2"/>
      <c r="F29" s="2"/>
      <c r="G29" s="2"/>
      <c r="H29" s="2"/>
      <c r="I29" s="2"/>
      <c r="J29" s="2"/>
      <c r="K29" s="3"/>
    </row>
    <row r="30" spans="1:11" ht="14.25">
      <c r="A30" s="3"/>
      <c r="B30" s="2"/>
      <c r="C30" s="2"/>
      <c r="D30" s="2"/>
      <c r="E30" s="2"/>
      <c r="F30" s="2"/>
      <c r="G30" s="2"/>
      <c r="H30" s="2"/>
      <c r="I30" s="2"/>
      <c r="J30" s="2"/>
      <c r="K30" s="3"/>
    </row>
    <row r="31" spans="1:11" ht="14.25">
      <c r="A31" s="3"/>
      <c r="B31" s="2"/>
      <c r="C31" s="2"/>
      <c r="D31" s="2"/>
      <c r="E31" s="2"/>
      <c r="F31" s="2"/>
      <c r="G31" s="2"/>
      <c r="H31" s="2"/>
      <c r="I31" s="2"/>
      <c r="J31" s="2"/>
      <c r="K31" s="3"/>
    </row>
    <row r="32" spans="1:11" ht="14.25">
      <c r="A32" s="3"/>
      <c r="B32" s="2"/>
      <c r="C32" s="2"/>
      <c r="D32" s="2"/>
      <c r="E32" s="2"/>
      <c r="F32" s="2"/>
      <c r="G32" s="2"/>
      <c r="H32" s="2"/>
      <c r="I32" s="2"/>
      <c r="J32" s="2"/>
      <c r="K32" s="3"/>
    </row>
    <row r="33" spans="1:12" ht="14.25">
      <c r="A33" s="3"/>
      <c r="B33" s="2"/>
      <c r="C33" s="2"/>
      <c r="D33" s="2"/>
      <c r="E33" s="2"/>
      <c r="F33" s="2"/>
      <c r="G33" s="2"/>
      <c r="H33" s="2"/>
      <c r="I33" s="2"/>
      <c r="J33" s="2"/>
      <c r="K33" s="3"/>
    </row>
    <row r="34" spans="1:12" ht="14.25">
      <c r="A34" s="3"/>
      <c r="B34" s="2"/>
      <c r="C34" s="2"/>
      <c r="D34" s="130" t="s">
        <v>71</v>
      </c>
      <c r="E34" s="130"/>
      <c r="F34" s="130"/>
      <c r="G34" s="130"/>
      <c r="H34" s="130"/>
      <c r="I34" s="2"/>
      <c r="J34" s="2"/>
      <c r="K34" s="3"/>
    </row>
    <row r="35" spans="1:12" ht="14.25">
      <c r="A35" s="3"/>
      <c r="B35" s="2"/>
      <c r="C35" s="2"/>
      <c r="D35" s="130"/>
      <c r="E35" s="130"/>
      <c r="F35" s="130"/>
      <c r="G35" s="130"/>
      <c r="H35" s="130"/>
      <c r="I35" s="2"/>
      <c r="J35" s="2"/>
      <c r="K35" s="3"/>
    </row>
    <row r="36" spans="1:12" ht="20.25" customHeight="1">
      <c r="A36" s="3"/>
      <c r="B36" s="2"/>
      <c r="C36" s="2"/>
      <c r="D36" s="23" t="s">
        <v>58</v>
      </c>
      <c r="I36" s="2"/>
      <c r="J36" s="2"/>
      <c r="K36" s="3"/>
    </row>
    <row r="37" spans="1:12" ht="20.25" customHeight="1">
      <c r="A37" s="3"/>
      <c r="B37" s="2"/>
      <c r="C37" s="2"/>
      <c r="E37">
        <v>2016</v>
      </c>
      <c r="F37">
        <v>2017</v>
      </c>
      <c r="G37">
        <v>2018</v>
      </c>
      <c r="H37">
        <v>2019</v>
      </c>
      <c r="I37" s="2"/>
      <c r="J37" s="2"/>
      <c r="K37" s="3"/>
    </row>
    <row r="38" spans="1:12" ht="14.25">
      <c r="A38" s="3"/>
      <c r="B38" s="2"/>
      <c r="C38" s="2"/>
      <c r="D38" s="24" t="s">
        <v>42</v>
      </c>
      <c r="E38" s="25">
        <v>110091.91899999999</v>
      </c>
      <c r="F38" s="25">
        <v>101733.72117937189</v>
      </c>
      <c r="G38" s="25">
        <v>102932.49377941662</v>
      </c>
      <c r="H38" s="25">
        <v>108133.50214224128</v>
      </c>
      <c r="I38" s="2"/>
      <c r="J38" s="2"/>
      <c r="K38" s="3"/>
    </row>
    <row r="39" spans="1:12" ht="14.25">
      <c r="A39" s="3"/>
      <c r="B39" s="2"/>
      <c r="C39" s="2"/>
      <c r="D39" s="24" t="s">
        <v>44</v>
      </c>
      <c r="E39" s="25">
        <v>11722.794610000001</v>
      </c>
      <c r="F39" s="25">
        <v>12332.054660299318</v>
      </c>
      <c r="G39" s="25">
        <v>11516.346886057168</v>
      </c>
      <c r="H39" s="25">
        <v>12427.961313423728</v>
      </c>
      <c r="I39" s="2"/>
      <c r="J39" s="2"/>
      <c r="K39" s="3"/>
    </row>
    <row r="40" spans="1:12" ht="14.25">
      <c r="A40" s="3"/>
      <c r="B40" s="2"/>
      <c r="C40" s="2"/>
      <c r="D40" s="24" t="s">
        <v>47</v>
      </c>
      <c r="E40" s="25">
        <v>9233.1437000000005</v>
      </c>
      <c r="F40" s="25">
        <v>8864.3593385318836</v>
      </c>
      <c r="G40" s="25">
        <v>8403.5801885051951</v>
      </c>
      <c r="H40" s="25">
        <v>8919.4201645866669</v>
      </c>
      <c r="I40" s="2"/>
      <c r="J40" s="2"/>
      <c r="K40" s="3"/>
    </row>
    <row r="41" spans="1:12" ht="14.25">
      <c r="A41" s="3"/>
      <c r="B41" s="2"/>
      <c r="C41" s="2"/>
      <c r="D41" s="24" t="s">
        <v>50</v>
      </c>
      <c r="E41" s="25">
        <v>7064.6540000000005</v>
      </c>
      <c r="F41" s="25">
        <v>6902.6517639050544</v>
      </c>
      <c r="G41" s="25">
        <v>7672.1250030556312</v>
      </c>
      <c r="H41" s="25">
        <v>6993.6707490764647</v>
      </c>
      <c r="I41" s="2"/>
      <c r="J41" s="2"/>
      <c r="K41" s="3"/>
    </row>
    <row r="42" spans="1:12" ht="14.25">
      <c r="A42" s="3"/>
      <c r="B42" s="2"/>
      <c r="C42" s="2"/>
      <c r="D42" s="24" t="s">
        <v>51</v>
      </c>
      <c r="E42" s="25">
        <v>2513.5</v>
      </c>
      <c r="F42" s="25">
        <v>1978.9650840443467</v>
      </c>
      <c r="G42" s="25">
        <v>1972.1922521897905</v>
      </c>
      <c r="H42" s="25">
        <v>1907.5346057682018</v>
      </c>
      <c r="I42" s="2"/>
      <c r="J42" s="2"/>
      <c r="K42" s="3"/>
    </row>
    <row r="43" spans="1:12" ht="14.25">
      <c r="A43" s="3"/>
      <c r="B43" s="2"/>
      <c r="C43" s="2"/>
      <c r="D43" s="24" t="s">
        <v>52</v>
      </c>
      <c r="E43" s="25">
        <v>7226.9123499999996</v>
      </c>
      <c r="F43" s="25">
        <v>6614.1289393263969</v>
      </c>
      <c r="G43" s="25">
        <v>6402.2643155967062</v>
      </c>
      <c r="H43" s="25">
        <v>6164.1277699779939</v>
      </c>
      <c r="I43" s="2"/>
      <c r="J43" s="2"/>
      <c r="K43" s="3"/>
    </row>
    <row r="44" spans="1:12" ht="14.25">
      <c r="A44" s="3"/>
      <c r="B44" s="2"/>
      <c r="C44" s="2"/>
      <c r="D44" s="24" t="s">
        <v>54</v>
      </c>
      <c r="E44" s="25">
        <v>2395.7710000000002</v>
      </c>
      <c r="F44" s="25">
        <v>2621.9242068085096</v>
      </c>
      <c r="G44" s="25">
        <v>2629.098842307922</v>
      </c>
      <c r="H44" s="25">
        <v>2736.6752641214166</v>
      </c>
      <c r="I44" s="2"/>
      <c r="J44" s="2"/>
      <c r="K44" s="3"/>
    </row>
    <row r="45" spans="1:12" ht="14.25">
      <c r="A45" s="3"/>
      <c r="B45" s="2"/>
      <c r="C45" s="2"/>
      <c r="D45" s="24" t="s">
        <v>32</v>
      </c>
      <c r="E45" s="25">
        <v>88.450999999999993</v>
      </c>
      <c r="F45" s="25">
        <v>93.757300000000001</v>
      </c>
      <c r="G45" s="25">
        <v>75.477999999999994</v>
      </c>
      <c r="H45" s="25">
        <v>74.298900000000003</v>
      </c>
      <c r="I45" s="2"/>
      <c r="J45" s="2"/>
      <c r="K45" s="3"/>
    </row>
    <row r="46" spans="1:12" ht="14.25">
      <c r="A46" s="3"/>
      <c r="B46" s="2"/>
      <c r="C46" s="2"/>
      <c r="D46" s="24" t="s">
        <v>30</v>
      </c>
      <c r="E46" s="25">
        <v>150337.14566000001</v>
      </c>
      <c r="F46" s="25">
        <v>141141.56247228736</v>
      </c>
      <c r="G46" s="25">
        <v>141603.57926712901</v>
      </c>
      <c r="H46" s="25">
        <v>147357.19090919572</v>
      </c>
      <c r="I46" s="2"/>
      <c r="J46" s="2"/>
      <c r="K46" s="3"/>
    </row>
    <row r="47" spans="1:12" ht="14.25">
      <c r="A47" s="3"/>
      <c r="B47" s="2"/>
      <c r="C47" s="2"/>
      <c r="D47" s="4" t="s">
        <v>9</v>
      </c>
      <c r="E47" s="5">
        <v>216736</v>
      </c>
      <c r="F47" s="5">
        <v>220444</v>
      </c>
      <c r="G47" s="5">
        <v>224683</v>
      </c>
      <c r="H47" s="5">
        <v>227121</v>
      </c>
      <c r="I47" s="2"/>
      <c r="J47" s="2"/>
      <c r="K47" s="3"/>
      <c r="L47" s="2" t="s">
        <v>66</v>
      </c>
    </row>
    <row r="48" spans="1:12">
      <c r="A48" s="3"/>
      <c r="B48" s="2"/>
      <c r="C48" s="2"/>
      <c r="D48" s="6" t="s">
        <v>33</v>
      </c>
      <c r="E48" s="7">
        <f>E46/E47</f>
        <v>0.69364178382917474</v>
      </c>
      <c r="F48" s="7">
        <f t="shared" ref="F48:H48" si="0">F46/F47</f>
        <v>0.64026039480451891</v>
      </c>
      <c r="G48" s="7">
        <f t="shared" si="0"/>
        <v>0.63023717534094259</v>
      </c>
      <c r="H48" s="7">
        <f t="shared" si="0"/>
        <v>0.6488047820729731</v>
      </c>
      <c r="I48" s="2"/>
      <c r="J48" s="2"/>
      <c r="K48" s="3"/>
      <c r="L48" s="22" t="s">
        <v>68</v>
      </c>
    </row>
    <row r="49" spans="1:12" ht="14.25">
      <c r="A49" s="3"/>
      <c r="B49" s="2"/>
      <c r="C49" s="2"/>
      <c r="D49" s="4" t="s">
        <v>63</v>
      </c>
      <c r="E49" s="5">
        <v>6380</v>
      </c>
      <c r="F49" s="5">
        <v>7647</v>
      </c>
      <c r="G49" s="5">
        <v>6781</v>
      </c>
      <c r="H49" s="5">
        <v>7340</v>
      </c>
      <c r="I49" s="2"/>
      <c r="J49" s="2"/>
      <c r="K49" s="3"/>
      <c r="L49" s="2" t="s">
        <v>67</v>
      </c>
    </row>
    <row r="50" spans="1:12">
      <c r="A50" s="3"/>
      <c r="B50" s="2"/>
      <c r="C50" s="2"/>
      <c r="D50" s="6" t="s">
        <v>64</v>
      </c>
      <c r="E50" s="20">
        <f>E46/E49</f>
        <v>23.563815934169281</v>
      </c>
      <c r="F50" s="20">
        <f t="shared" ref="F50:H50" si="1">F46/F49</f>
        <v>18.457115531880131</v>
      </c>
      <c r="G50" s="20">
        <f t="shared" si="1"/>
        <v>20.882403667177261</v>
      </c>
      <c r="H50" s="20">
        <f t="shared" si="1"/>
        <v>20.075911568010316</v>
      </c>
      <c r="I50" s="2"/>
      <c r="J50" s="2"/>
      <c r="K50" s="3"/>
      <c r="L50" s="21" t="s">
        <v>65</v>
      </c>
    </row>
    <row r="51" spans="1:12" ht="14.25">
      <c r="A51" s="3"/>
      <c r="B51" s="2"/>
      <c r="C51" s="2"/>
      <c r="I51" s="2"/>
      <c r="J51" s="2"/>
      <c r="K51" s="3"/>
      <c r="L51" s="13" t="s">
        <v>69</v>
      </c>
    </row>
    <row r="52" spans="1:12" ht="14.25">
      <c r="A52" s="3"/>
      <c r="B52" s="2"/>
      <c r="C52" s="2"/>
      <c r="I52" s="2"/>
      <c r="J52" s="2"/>
      <c r="K52" s="3"/>
      <c r="L52" s="13" t="s">
        <v>70</v>
      </c>
    </row>
    <row r="53" spans="1:12" ht="14.25">
      <c r="A53" s="3"/>
      <c r="B53" s="2"/>
      <c r="C53" s="2"/>
      <c r="I53" s="2"/>
      <c r="J53" s="2"/>
      <c r="K53" s="3"/>
    </row>
    <row r="54" spans="1:12" ht="14.25">
      <c r="A54" s="3"/>
      <c r="B54" s="2"/>
      <c r="C54" s="2"/>
      <c r="I54" s="2"/>
      <c r="J54" s="2"/>
      <c r="K54" s="3"/>
    </row>
    <row r="55" spans="1:12" ht="14.25">
      <c r="A55" s="3"/>
      <c r="B55" s="2"/>
      <c r="C55" s="2"/>
      <c r="I55" s="2"/>
      <c r="J55" s="2"/>
      <c r="K55" s="3"/>
    </row>
    <row r="56" spans="1:12" ht="14.25">
      <c r="A56" s="3"/>
      <c r="B56" s="2"/>
      <c r="C56" s="2"/>
      <c r="I56" s="2"/>
      <c r="J56" s="2"/>
      <c r="K56" s="3"/>
    </row>
    <row r="57" spans="1:12" ht="19.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</sheetData>
  <sheetProtection algorithmName="SHA-512" hashValue="GRONj3rlMBp9Q9pVoqUyirMBNaAZbxsfc6aiXIx1jqHqxXE9nijs92ur13iA84clbGC/+3pjfh6CBHFDnsIZxg==" saltValue="xyQc14NARphs2gKHCiIczg==" spinCount="100000" sheet="1" objects="1" scenarios="1"/>
  <mergeCells count="2">
    <mergeCell ref="B2:J6"/>
    <mergeCell ref="D34:H35"/>
  </mergeCells>
  <hyperlinks>
    <hyperlink ref="L50" r:id="rId2" display="https://portfoliomanager.energystar.gov/pm/degreeDaysCalculator" xr:uid="{48CCE087-42A8-4756-89E5-8DE57084EC43}"/>
    <hyperlink ref="L48" r:id="rId3" display="sdf" xr:uid="{A9209890-392F-4EEB-ADB1-837AF30E9504}"/>
  </hyperlinks>
  <printOptions horizontalCentered="1" verticalCentered="1"/>
  <pageMargins left="0" right="0" top="0" bottom="0" header="0" footer="0"/>
  <pageSetup scale="71" orientation="landscape" verticalDpi="120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9D862-8B0D-46BC-800C-4F43DF914E0E}">
  <sheetPr>
    <tabColor theme="6"/>
  </sheetPr>
  <dimension ref="A1:D93"/>
  <sheetViews>
    <sheetView workbookViewId="0"/>
  </sheetViews>
  <sheetFormatPr defaultRowHeight="14.25"/>
  <cols>
    <col min="1" max="1" width="21.5" bestFit="1" customWidth="1"/>
    <col min="2" max="2" width="22.625" bestFit="1" customWidth="1"/>
    <col min="3" max="3" width="6" bestFit="1" customWidth="1"/>
    <col min="4" max="4" width="31.75" bestFit="1" customWidth="1"/>
  </cols>
  <sheetData>
    <row r="1" spans="1:4">
      <c r="A1" t="s">
        <v>11</v>
      </c>
      <c r="B1" t="s">
        <v>12</v>
      </c>
      <c r="C1" t="s">
        <v>7</v>
      </c>
      <c r="D1" s="1" t="s">
        <v>57</v>
      </c>
    </row>
    <row r="2" spans="1:4">
      <c r="A2" t="s">
        <v>42</v>
      </c>
      <c r="B2" t="s">
        <v>72</v>
      </c>
      <c r="C2">
        <v>2016</v>
      </c>
      <c r="D2" s="1">
        <v>101781</v>
      </c>
    </row>
    <row r="3" spans="1:4">
      <c r="A3" t="s">
        <v>42</v>
      </c>
      <c r="B3" t="s">
        <v>72</v>
      </c>
      <c r="C3">
        <v>2017</v>
      </c>
      <c r="D3" s="1">
        <v>93188.28</v>
      </c>
    </row>
    <row r="4" spans="1:4">
      <c r="A4" t="s">
        <v>42</v>
      </c>
      <c r="B4" t="s">
        <v>72</v>
      </c>
      <c r="C4">
        <v>2018</v>
      </c>
      <c r="D4" s="1">
        <v>94570.72</v>
      </c>
    </row>
    <row r="5" spans="1:4">
      <c r="A5" t="s">
        <v>42</v>
      </c>
      <c r="B5" t="s">
        <v>72</v>
      </c>
      <c r="C5">
        <v>2019</v>
      </c>
      <c r="D5" s="1">
        <v>99772.62</v>
      </c>
    </row>
    <row r="6" spans="1:4">
      <c r="A6" t="s">
        <v>42</v>
      </c>
      <c r="B6" t="s">
        <v>43</v>
      </c>
      <c r="C6">
        <v>2016</v>
      </c>
      <c r="D6" s="1">
        <v>395.95</v>
      </c>
    </row>
    <row r="7" spans="1:4">
      <c r="A7" t="s">
        <v>42</v>
      </c>
      <c r="B7" t="s">
        <v>43</v>
      </c>
      <c r="C7">
        <v>2017</v>
      </c>
      <c r="D7" s="1">
        <v>902.66702942188704</v>
      </c>
    </row>
    <row r="8" spans="1:4">
      <c r="A8" t="s">
        <v>42</v>
      </c>
      <c r="B8" t="s">
        <v>43</v>
      </c>
      <c r="C8">
        <v>2018</v>
      </c>
      <c r="D8" s="1">
        <v>534.48259481660511</v>
      </c>
    </row>
    <row r="9" spans="1:4">
      <c r="A9" t="s">
        <v>42</v>
      </c>
      <c r="B9" t="s">
        <v>43</v>
      </c>
      <c r="C9">
        <v>2019</v>
      </c>
      <c r="D9" s="1">
        <v>491.03381259127934</v>
      </c>
    </row>
    <row r="10" spans="1:4">
      <c r="A10" t="s">
        <v>42</v>
      </c>
      <c r="B10" t="s">
        <v>1</v>
      </c>
      <c r="C10">
        <v>2016</v>
      </c>
      <c r="D10" s="1">
        <v>46.969000000000001</v>
      </c>
    </row>
    <row r="11" spans="1:4">
      <c r="A11" t="s">
        <v>42</v>
      </c>
      <c r="B11" t="s">
        <v>1</v>
      </c>
      <c r="C11">
        <v>2017</v>
      </c>
      <c r="D11" s="1">
        <v>82.774149950000023</v>
      </c>
    </row>
    <row r="12" spans="1:4">
      <c r="A12" t="s">
        <v>42</v>
      </c>
      <c r="B12" t="s">
        <v>1</v>
      </c>
      <c r="C12">
        <v>2018</v>
      </c>
      <c r="D12" s="1">
        <v>71.291184600000022</v>
      </c>
    </row>
    <row r="13" spans="1:4">
      <c r="A13" t="s">
        <v>42</v>
      </c>
      <c r="B13" t="s">
        <v>1</v>
      </c>
      <c r="C13">
        <v>2019</v>
      </c>
      <c r="D13" s="1">
        <v>85.848329650000011</v>
      </c>
    </row>
    <row r="14" spans="1:4">
      <c r="A14" t="s">
        <v>42</v>
      </c>
      <c r="B14" t="s">
        <v>59</v>
      </c>
      <c r="C14">
        <v>2016</v>
      </c>
      <c r="D14" s="1">
        <v>7168</v>
      </c>
    </row>
    <row r="15" spans="1:4">
      <c r="A15" t="s">
        <v>42</v>
      </c>
      <c r="B15" t="s">
        <v>59</v>
      </c>
      <c r="C15">
        <v>2017</v>
      </c>
      <c r="D15" s="1">
        <v>7056</v>
      </c>
    </row>
    <row r="16" spans="1:4">
      <c r="A16" t="s">
        <v>42</v>
      </c>
      <c r="B16" t="s">
        <v>59</v>
      </c>
      <c r="C16">
        <v>2018</v>
      </c>
      <c r="D16" s="1">
        <v>7280</v>
      </c>
    </row>
    <row r="17" spans="1:4">
      <c r="A17" t="s">
        <v>42</v>
      </c>
      <c r="B17" t="s">
        <v>59</v>
      </c>
      <c r="C17">
        <v>2019</v>
      </c>
      <c r="D17" s="1">
        <v>7364</v>
      </c>
    </row>
    <row r="18" spans="1:4">
      <c r="A18" t="s">
        <v>42</v>
      </c>
      <c r="B18" t="s">
        <v>60</v>
      </c>
      <c r="C18">
        <v>2016</v>
      </c>
      <c r="D18" s="1">
        <v>700</v>
      </c>
    </row>
    <row r="19" spans="1:4">
      <c r="A19" t="s">
        <v>42</v>
      </c>
      <c r="B19" t="s">
        <v>60</v>
      </c>
      <c r="C19">
        <v>2017</v>
      </c>
      <c r="D19" s="1">
        <v>504</v>
      </c>
    </row>
    <row r="20" spans="1:4">
      <c r="A20" t="s">
        <v>42</v>
      </c>
      <c r="B20" t="s">
        <v>60</v>
      </c>
      <c r="C20">
        <v>2018</v>
      </c>
      <c r="D20" s="1">
        <v>476</v>
      </c>
    </row>
    <row r="21" spans="1:4">
      <c r="A21" t="s">
        <v>42</v>
      </c>
      <c r="B21" t="s">
        <v>60</v>
      </c>
      <c r="C21">
        <v>2019</v>
      </c>
      <c r="D21" s="1">
        <v>420</v>
      </c>
    </row>
    <row r="22" spans="1:4">
      <c r="A22" t="s">
        <v>44</v>
      </c>
      <c r="B22" t="s">
        <v>45</v>
      </c>
      <c r="C22">
        <v>2016</v>
      </c>
      <c r="D22" s="1">
        <v>11262.87931</v>
      </c>
    </row>
    <row r="23" spans="1:4">
      <c r="A23" t="s">
        <v>44</v>
      </c>
      <c r="B23" t="s">
        <v>45</v>
      </c>
      <c r="C23">
        <v>2017</v>
      </c>
      <c r="D23" s="1">
        <v>11859.234576159319</v>
      </c>
    </row>
    <row r="24" spans="1:4">
      <c r="A24" t="s">
        <v>44</v>
      </c>
      <c r="B24" t="s">
        <v>45</v>
      </c>
      <c r="C24">
        <v>2018</v>
      </c>
      <c r="D24" s="1">
        <v>11173.972040197168</v>
      </c>
    </row>
    <row r="25" spans="1:4">
      <c r="A25" t="s">
        <v>44</v>
      </c>
      <c r="B25" t="s">
        <v>45</v>
      </c>
      <c r="C25">
        <v>2019</v>
      </c>
      <c r="D25" s="1">
        <v>11999.194034983728</v>
      </c>
    </row>
    <row r="26" spans="1:4">
      <c r="A26" t="s">
        <v>44</v>
      </c>
      <c r="B26" t="s">
        <v>46</v>
      </c>
      <c r="C26">
        <v>2016</v>
      </c>
      <c r="D26" s="1">
        <v>459.9153</v>
      </c>
    </row>
    <row r="27" spans="1:4">
      <c r="A27" t="s">
        <v>44</v>
      </c>
      <c r="B27" t="s">
        <v>46</v>
      </c>
      <c r="C27">
        <v>2017</v>
      </c>
      <c r="D27" s="1">
        <v>472.82008414000001</v>
      </c>
    </row>
    <row r="28" spans="1:4">
      <c r="A28" t="s">
        <v>44</v>
      </c>
      <c r="B28" t="s">
        <v>46</v>
      </c>
      <c r="C28">
        <v>2018</v>
      </c>
      <c r="D28" s="1">
        <v>342.37484585999999</v>
      </c>
    </row>
    <row r="29" spans="1:4">
      <c r="A29" t="s">
        <v>44</v>
      </c>
      <c r="B29" t="s">
        <v>46</v>
      </c>
      <c r="C29">
        <v>2019</v>
      </c>
      <c r="D29" s="1">
        <v>428.76727844000004</v>
      </c>
    </row>
    <row r="30" spans="1:4">
      <c r="A30" t="s">
        <v>47</v>
      </c>
      <c r="B30" t="s">
        <v>43</v>
      </c>
      <c r="C30">
        <v>2016</v>
      </c>
      <c r="D30" s="1">
        <v>5663.6467000000002</v>
      </c>
    </row>
    <row r="31" spans="1:4">
      <c r="A31" t="s">
        <v>47</v>
      </c>
      <c r="B31" t="s">
        <v>43</v>
      </c>
      <c r="C31">
        <v>2017</v>
      </c>
      <c r="D31" s="1">
        <v>4823.570455233712</v>
      </c>
    </row>
    <row r="32" spans="1:4">
      <c r="A32" t="s">
        <v>47</v>
      </c>
      <c r="B32" t="s">
        <v>43</v>
      </c>
      <c r="C32">
        <v>2018</v>
      </c>
      <c r="D32" s="1">
        <v>4809.8225654085854</v>
      </c>
    </row>
    <row r="33" spans="1:4">
      <c r="A33" t="s">
        <v>47</v>
      </c>
      <c r="B33" t="s">
        <v>43</v>
      </c>
      <c r="C33">
        <v>2019</v>
      </c>
      <c r="D33" s="1">
        <v>4950.795497492597</v>
      </c>
    </row>
    <row r="34" spans="1:4">
      <c r="A34" t="s">
        <v>47</v>
      </c>
      <c r="B34" t="s">
        <v>1</v>
      </c>
      <c r="C34">
        <v>2016</v>
      </c>
      <c r="D34" s="1">
        <v>502.96</v>
      </c>
    </row>
    <row r="35" spans="1:4">
      <c r="A35" t="s">
        <v>47</v>
      </c>
      <c r="B35" t="s">
        <v>1</v>
      </c>
      <c r="C35">
        <v>2017</v>
      </c>
      <c r="D35" s="1">
        <v>706.6677509000001</v>
      </c>
    </row>
    <row r="36" spans="1:4">
      <c r="A36" t="s">
        <v>47</v>
      </c>
      <c r="B36" t="s">
        <v>1</v>
      </c>
      <c r="C36">
        <v>2018</v>
      </c>
      <c r="D36" s="1">
        <v>472.76416120000016</v>
      </c>
    </row>
    <row r="37" spans="1:4">
      <c r="A37" t="s">
        <v>47</v>
      </c>
      <c r="B37" t="s">
        <v>1</v>
      </c>
      <c r="C37">
        <v>2019</v>
      </c>
      <c r="D37" s="1">
        <v>1478.1538893500003</v>
      </c>
    </row>
    <row r="38" spans="1:4">
      <c r="A38" t="s">
        <v>47</v>
      </c>
      <c r="B38" t="s">
        <v>48</v>
      </c>
      <c r="C38">
        <v>2016</v>
      </c>
      <c r="D38" s="1">
        <v>231.72</v>
      </c>
    </row>
    <row r="39" spans="1:4">
      <c r="A39" t="s">
        <v>47</v>
      </c>
      <c r="B39" t="s">
        <v>48</v>
      </c>
      <c r="C39">
        <v>2017</v>
      </c>
      <c r="D39" s="1">
        <v>245.53110196486597</v>
      </c>
    </row>
    <row r="40" spans="1:4">
      <c r="A40" t="s">
        <v>47</v>
      </c>
      <c r="B40" t="s">
        <v>48</v>
      </c>
      <c r="C40">
        <v>2018</v>
      </c>
      <c r="D40" s="1">
        <v>269.67375206621745</v>
      </c>
    </row>
    <row r="41" spans="1:4">
      <c r="A41" t="s">
        <v>47</v>
      </c>
      <c r="B41" t="s">
        <v>48</v>
      </c>
      <c r="C41">
        <v>2019</v>
      </c>
      <c r="D41" s="1">
        <v>273.90157017639467</v>
      </c>
    </row>
    <row r="42" spans="1:4">
      <c r="A42" t="s">
        <v>47</v>
      </c>
      <c r="B42" t="s">
        <v>49</v>
      </c>
      <c r="C42">
        <v>2016</v>
      </c>
      <c r="D42" s="1">
        <v>14.827</v>
      </c>
    </row>
    <row r="43" spans="1:4">
      <c r="A43" t="s">
        <v>47</v>
      </c>
      <c r="B43" t="s">
        <v>49</v>
      </c>
      <c r="C43">
        <v>2017</v>
      </c>
      <c r="D43" s="1">
        <v>10.906411183305751</v>
      </c>
    </row>
    <row r="44" spans="1:4">
      <c r="A44" t="s">
        <v>47</v>
      </c>
      <c r="B44" t="s">
        <v>49</v>
      </c>
      <c r="C44">
        <v>2018</v>
      </c>
      <c r="D44" s="1">
        <v>9.4823573928930003</v>
      </c>
    </row>
    <row r="45" spans="1:4">
      <c r="A45" t="s">
        <v>47</v>
      </c>
      <c r="B45" t="s">
        <v>49</v>
      </c>
      <c r="C45">
        <v>2019</v>
      </c>
      <c r="D45" s="1">
        <v>4.3371831926745008</v>
      </c>
    </row>
    <row r="46" spans="1:4">
      <c r="A46" t="s">
        <v>47</v>
      </c>
      <c r="B46" t="s">
        <v>26</v>
      </c>
      <c r="C46">
        <v>2016</v>
      </c>
      <c r="D46" s="1">
        <v>537.49</v>
      </c>
    </row>
    <row r="47" spans="1:4">
      <c r="A47" t="s">
        <v>47</v>
      </c>
      <c r="B47" t="s">
        <v>26</v>
      </c>
      <c r="C47">
        <v>2017</v>
      </c>
      <c r="D47" s="1">
        <v>594.62025000000006</v>
      </c>
    </row>
    <row r="48" spans="1:4">
      <c r="A48" t="s">
        <v>47</v>
      </c>
      <c r="B48" t="s">
        <v>26</v>
      </c>
      <c r="C48">
        <v>2018</v>
      </c>
      <c r="D48" s="1">
        <v>547.96699999999998</v>
      </c>
    </row>
    <row r="49" spans="1:4">
      <c r="A49" t="s">
        <v>47</v>
      </c>
      <c r="B49" t="s">
        <v>26</v>
      </c>
      <c r="C49">
        <v>2019</v>
      </c>
      <c r="D49" s="1">
        <v>548.24524999999994</v>
      </c>
    </row>
    <row r="50" spans="1:4">
      <c r="A50" t="s">
        <v>47</v>
      </c>
      <c r="B50" t="s">
        <v>27</v>
      </c>
      <c r="C50">
        <v>2016</v>
      </c>
      <c r="D50" s="1">
        <v>2282.5</v>
      </c>
    </row>
    <row r="51" spans="1:4">
      <c r="A51" t="s">
        <v>47</v>
      </c>
      <c r="B51" t="s">
        <v>27</v>
      </c>
      <c r="C51">
        <v>2017</v>
      </c>
      <c r="D51" s="1">
        <v>2483.0633692500001</v>
      </c>
    </row>
    <row r="52" spans="1:4">
      <c r="A52" t="s">
        <v>47</v>
      </c>
      <c r="B52" t="s">
        <v>27</v>
      </c>
      <c r="C52">
        <v>2018</v>
      </c>
      <c r="D52" s="1">
        <v>2293.8703524375001</v>
      </c>
    </row>
    <row r="53" spans="1:4">
      <c r="A53" t="s">
        <v>47</v>
      </c>
      <c r="B53" t="s">
        <v>27</v>
      </c>
      <c r="C53">
        <v>2019</v>
      </c>
      <c r="D53" s="1">
        <v>1663.9867743750001</v>
      </c>
    </row>
    <row r="54" spans="1:4">
      <c r="A54" t="s">
        <v>50</v>
      </c>
      <c r="B54" t="s">
        <v>43</v>
      </c>
      <c r="C54">
        <v>2016</v>
      </c>
      <c r="D54" s="1">
        <v>6855.884</v>
      </c>
    </row>
    <row r="55" spans="1:4">
      <c r="A55" t="s">
        <v>50</v>
      </c>
      <c r="B55" t="s">
        <v>43</v>
      </c>
      <c r="C55">
        <v>2017</v>
      </c>
      <c r="D55" s="1">
        <v>6632.177136805054</v>
      </c>
    </row>
    <row r="56" spans="1:4">
      <c r="A56" t="s">
        <v>50</v>
      </c>
      <c r="B56" t="s">
        <v>43</v>
      </c>
      <c r="C56">
        <v>2018</v>
      </c>
      <c r="D56" s="1">
        <v>7422.0420800556312</v>
      </c>
    </row>
    <row r="57" spans="1:4">
      <c r="A57" t="s">
        <v>50</v>
      </c>
      <c r="B57" t="s">
        <v>43</v>
      </c>
      <c r="C57">
        <v>2019</v>
      </c>
      <c r="D57" s="1">
        <v>6748.528851926465</v>
      </c>
    </row>
    <row r="58" spans="1:4">
      <c r="A58" t="s">
        <v>50</v>
      </c>
      <c r="B58" t="s">
        <v>1</v>
      </c>
      <c r="C58">
        <v>2016</v>
      </c>
      <c r="D58" s="1">
        <v>208.77</v>
      </c>
    </row>
    <row r="59" spans="1:4">
      <c r="A59" t="s">
        <v>50</v>
      </c>
      <c r="B59" t="s">
        <v>1</v>
      </c>
      <c r="C59">
        <v>2017</v>
      </c>
      <c r="D59" s="1">
        <v>270.47462710000002</v>
      </c>
    </row>
    <row r="60" spans="1:4">
      <c r="A60" t="s">
        <v>50</v>
      </c>
      <c r="B60" t="s">
        <v>1</v>
      </c>
      <c r="C60">
        <v>2018</v>
      </c>
      <c r="D60" s="1">
        <v>250.08292300000002</v>
      </c>
    </row>
    <row r="61" spans="1:4">
      <c r="A61" t="s">
        <v>50</v>
      </c>
      <c r="B61" t="s">
        <v>1</v>
      </c>
      <c r="C61">
        <v>2019</v>
      </c>
      <c r="D61" s="1">
        <v>245.14189715000006</v>
      </c>
    </row>
    <row r="62" spans="1:4">
      <c r="A62" t="s">
        <v>51</v>
      </c>
      <c r="B62" t="s">
        <v>43</v>
      </c>
      <c r="C62">
        <v>2016</v>
      </c>
      <c r="D62" s="1">
        <v>2513.5</v>
      </c>
    </row>
    <row r="63" spans="1:4">
      <c r="A63" t="s">
        <v>51</v>
      </c>
      <c r="B63" t="s">
        <v>43</v>
      </c>
      <c r="C63">
        <v>2017</v>
      </c>
      <c r="D63" s="1">
        <v>1978.9650840443467</v>
      </c>
    </row>
    <row r="64" spans="1:4">
      <c r="A64" t="s">
        <v>51</v>
      </c>
      <c r="B64" t="s">
        <v>43</v>
      </c>
      <c r="C64">
        <v>2018</v>
      </c>
      <c r="D64" s="1">
        <v>1972.1922521897905</v>
      </c>
    </row>
    <row r="65" spans="1:4">
      <c r="A65" t="s">
        <v>51</v>
      </c>
      <c r="B65" t="s">
        <v>43</v>
      </c>
      <c r="C65">
        <v>2019</v>
      </c>
      <c r="D65" s="1">
        <v>1907.5346057682018</v>
      </c>
    </row>
    <row r="66" spans="1:4">
      <c r="A66" t="s">
        <v>52</v>
      </c>
      <c r="B66" t="s">
        <v>43</v>
      </c>
      <c r="C66">
        <v>2016</v>
      </c>
      <c r="D66" s="1">
        <v>4595.5910999999996</v>
      </c>
    </row>
    <row r="67" spans="1:4">
      <c r="A67" t="s">
        <v>52</v>
      </c>
      <c r="B67" t="s">
        <v>43</v>
      </c>
      <c r="C67">
        <v>2017</v>
      </c>
      <c r="D67" s="1">
        <v>3736.7409387263961</v>
      </c>
    </row>
    <row r="68" spans="1:4">
      <c r="A68" t="s">
        <v>52</v>
      </c>
      <c r="B68" t="s">
        <v>43</v>
      </c>
      <c r="C68">
        <v>2018</v>
      </c>
      <c r="D68" s="1">
        <v>3827.8372562967065</v>
      </c>
    </row>
    <row r="69" spans="1:4">
      <c r="A69" t="s">
        <v>52</v>
      </c>
      <c r="B69" t="s">
        <v>43</v>
      </c>
      <c r="C69">
        <v>2019</v>
      </c>
      <c r="D69" s="1">
        <v>3201.9232578279925</v>
      </c>
    </row>
    <row r="70" spans="1:4">
      <c r="A70" t="s">
        <v>52</v>
      </c>
      <c r="B70" t="s">
        <v>1</v>
      </c>
      <c r="C70">
        <v>2016</v>
      </c>
      <c r="D70" s="1">
        <v>2630.8</v>
      </c>
    </row>
    <row r="71" spans="1:4">
      <c r="A71" t="s">
        <v>52</v>
      </c>
      <c r="B71" t="s">
        <v>1</v>
      </c>
      <c r="C71">
        <v>2017</v>
      </c>
      <c r="D71" s="1">
        <v>2876.8258731000005</v>
      </c>
    </row>
    <row r="72" spans="1:4">
      <c r="A72" t="s">
        <v>52</v>
      </c>
      <c r="B72" t="s">
        <v>1</v>
      </c>
      <c r="C72">
        <v>2018</v>
      </c>
      <c r="D72" s="1">
        <v>2573.8649317999998</v>
      </c>
    </row>
    <row r="73" spans="1:4">
      <c r="A73" t="s">
        <v>52</v>
      </c>
      <c r="B73" t="s">
        <v>1</v>
      </c>
      <c r="C73">
        <v>2019</v>
      </c>
      <c r="D73" s="1">
        <v>2961.6423846500006</v>
      </c>
    </row>
    <row r="74" spans="1:4">
      <c r="A74" t="s">
        <v>52</v>
      </c>
      <c r="B74" t="s">
        <v>53</v>
      </c>
      <c r="C74">
        <v>2016</v>
      </c>
      <c r="D74" s="1">
        <v>0.52124999999999999</v>
      </c>
    </row>
    <row r="75" spans="1:4">
      <c r="A75" t="s">
        <v>52</v>
      </c>
      <c r="B75" t="s">
        <v>53</v>
      </c>
      <c r="C75">
        <v>2017</v>
      </c>
      <c r="D75" s="1">
        <v>0.56212750000000022</v>
      </c>
    </row>
    <row r="76" spans="1:4">
      <c r="A76" t="s">
        <v>52</v>
      </c>
      <c r="B76" t="s">
        <v>53</v>
      </c>
      <c r="C76">
        <v>2018</v>
      </c>
      <c r="D76" s="1">
        <v>0.56212750000000022</v>
      </c>
    </row>
    <row r="77" spans="1:4">
      <c r="A77" t="s">
        <v>52</v>
      </c>
      <c r="B77" t="s">
        <v>53</v>
      </c>
      <c r="C77">
        <v>2019</v>
      </c>
      <c r="D77" s="1">
        <v>0.56212750000000022</v>
      </c>
    </row>
    <row r="78" spans="1:4">
      <c r="A78" t="s">
        <v>54</v>
      </c>
      <c r="B78" t="s">
        <v>54</v>
      </c>
      <c r="C78">
        <v>2016</v>
      </c>
      <c r="D78" s="1">
        <v>2231</v>
      </c>
    </row>
    <row r="79" spans="1:4">
      <c r="A79" t="s">
        <v>54</v>
      </c>
      <c r="B79" t="s">
        <v>54</v>
      </c>
      <c r="C79">
        <v>2017</v>
      </c>
      <c r="D79" s="1">
        <v>2461</v>
      </c>
    </row>
    <row r="80" spans="1:4">
      <c r="A80" t="s">
        <v>54</v>
      </c>
      <c r="B80" t="s">
        <v>54</v>
      </c>
      <c r="C80">
        <v>2018</v>
      </c>
      <c r="D80" s="1">
        <v>2461</v>
      </c>
    </row>
    <row r="81" spans="1:4">
      <c r="A81" t="s">
        <v>54</v>
      </c>
      <c r="B81" t="s">
        <v>54</v>
      </c>
      <c r="C81">
        <v>2019</v>
      </c>
      <c r="D81" s="1">
        <v>2565</v>
      </c>
    </row>
    <row r="82" spans="1:4">
      <c r="A82" t="s">
        <v>54</v>
      </c>
      <c r="B82" t="s">
        <v>55</v>
      </c>
      <c r="C82">
        <v>2016</v>
      </c>
      <c r="D82" s="1">
        <v>33.250999999999998</v>
      </c>
    </row>
    <row r="83" spans="1:4">
      <c r="A83" t="s">
        <v>54</v>
      </c>
      <c r="B83" t="s">
        <v>55</v>
      </c>
      <c r="C83">
        <v>2017</v>
      </c>
      <c r="D83" s="1">
        <v>32.172851698130792</v>
      </c>
    </row>
    <row r="84" spans="1:4">
      <c r="A84" t="s">
        <v>54</v>
      </c>
      <c r="B84" t="s">
        <v>55</v>
      </c>
      <c r="C84">
        <v>2018</v>
      </c>
      <c r="D84" s="1">
        <v>33.40517643601585</v>
      </c>
    </row>
    <row r="85" spans="1:4">
      <c r="A85" t="s">
        <v>54</v>
      </c>
      <c r="B85" t="s">
        <v>55</v>
      </c>
      <c r="C85">
        <v>2019</v>
      </c>
      <c r="D85" s="1">
        <v>34.406602776836507</v>
      </c>
    </row>
    <row r="86" spans="1:4">
      <c r="A86" t="s">
        <v>54</v>
      </c>
      <c r="B86" t="s">
        <v>56</v>
      </c>
      <c r="C86">
        <v>2016</v>
      </c>
      <c r="D86" s="1">
        <v>131.52000000000001</v>
      </c>
    </row>
    <row r="87" spans="1:4">
      <c r="A87" t="s">
        <v>54</v>
      </c>
      <c r="B87" t="s">
        <v>56</v>
      </c>
      <c r="C87">
        <v>2017</v>
      </c>
      <c r="D87" s="1">
        <v>128.751355110379</v>
      </c>
    </row>
    <row r="88" spans="1:4">
      <c r="A88" t="s">
        <v>54</v>
      </c>
      <c r="B88" t="s">
        <v>56</v>
      </c>
      <c r="C88">
        <v>2018</v>
      </c>
      <c r="D88" s="1">
        <v>134.69366587190601</v>
      </c>
    </row>
    <row r="89" spans="1:4">
      <c r="A89" t="s">
        <v>54</v>
      </c>
      <c r="B89" t="s">
        <v>56</v>
      </c>
      <c r="C89">
        <v>2019</v>
      </c>
      <c r="D89" s="1">
        <v>137.26866134458001</v>
      </c>
    </row>
    <row r="90" spans="1:4">
      <c r="A90" t="s">
        <v>32</v>
      </c>
      <c r="B90" t="s">
        <v>32</v>
      </c>
      <c r="C90">
        <v>2016</v>
      </c>
      <c r="D90" s="1">
        <v>88.450999999999993</v>
      </c>
    </row>
    <row r="91" spans="1:4">
      <c r="A91" t="s">
        <v>32</v>
      </c>
      <c r="B91" t="s">
        <v>32</v>
      </c>
      <c r="C91">
        <v>2017</v>
      </c>
      <c r="D91" s="1">
        <v>93.757300000000001</v>
      </c>
    </row>
    <row r="92" spans="1:4">
      <c r="A92" t="s">
        <v>32</v>
      </c>
      <c r="B92" t="s">
        <v>32</v>
      </c>
      <c r="C92">
        <v>2018</v>
      </c>
      <c r="D92" s="1">
        <v>75.477999999999994</v>
      </c>
    </row>
    <row r="93" spans="1:4">
      <c r="A93" t="s">
        <v>32</v>
      </c>
      <c r="B93" t="s">
        <v>32</v>
      </c>
      <c r="C93">
        <v>2019</v>
      </c>
      <c r="D93" s="1">
        <v>74.298900000000003</v>
      </c>
    </row>
  </sheetData>
  <sheetProtection algorithmName="SHA-512" hashValue="UdYbFAfhIME5A/s/TS6lUY0ekQzggGdGfIYNoTtEB1tqE1hRGo4uML40ZlKt0aisDYFUA59P5aftlkSsjqmbVQ==" saltValue="30Qp2ZZgMVbajxQMKZ6+yw==" spinCount="100000" sheet="1" objects="1" scenarios="1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9A669-373A-46CD-B3B5-8ECA92D19689}">
  <sheetPr>
    <tabColor theme="4"/>
    <pageSetUpPr fitToPage="1"/>
  </sheetPr>
  <dimension ref="A1:V161"/>
  <sheetViews>
    <sheetView showGridLines="0" showRowColHeaders="0" view="pageBreakPreview" zoomScale="70" zoomScaleNormal="73" zoomScaleSheetLayoutView="70" workbookViewId="0">
      <selection activeCell="J1" sqref="J1"/>
    </sheetView>
  </sheetViews>
  <sheetFormatPr defaultColWidth="0" defaultRowHeight="15" customHeight="1" zeroHeight="1"/>
  <cols>
    <col min="1" max="1" width="2.625" style="28" customWidth="1"/>
    <col min="2" max="2" width="19.5" style="28" customWidth="1"/>
    <col min="3" max="3" width="30.625" style="28" customWidth="1"/>
    <col min="4" max="4" width="13.25" style="28" bestFit="1" customWidth="1"/>
    <col min="5" max="7" width="10" style="28" customWidth="1"/>
    <col min="8" max="8" width="19.5" style="28" customWidth="1"/>
    <col min="9" max="9" width="2.625" style="28" customWidth="1"/>
    <col min="10" max="11" width="8.75" style="28" customWidth="1"/>
    <col min="12" max="12" width="55.875" style="28" customWidth="1"/>
    <col min="13" max="21" width="8.75" style="28" customWidth="1"/>
    <col min="22" max="22" width="1.5" style="28" customWidth="1"/>
    <col min="23" max="16384" width="8.75" style="28" hidden="1"/>
  </cols>
  <sheetData>
    <row r="1" spans="2:8" ht="19.5" customHeight="1"/>
    <row r="2" spans="2:8" ht="14.25">
      <c r="B2" s="132"/>
      <c r="C2" s="132"/>
      <c r="D2" s="132"/>
      <c r="E2" s="132"/>
      <c r="F2" s="132"/>
      <c r="G2" s="132"/>
      <c r="H2" s="132"/>
    </row>
    <row r="3" spans="2:8" ht="14.25">
      <c r="B3" s="132"/>
      <c r="C3" s="132"/>
      <c r="D3" s="132"/>
      <c r="E3" s="132"/>
      <c r="F3" s="132"/>
      <c r="G3" s="132"/>
      <c r="H3" s="132"/>
    </row>
    <row r="4" spans="2:8" ht="14.25">
      <c r="B4" s="132"/>
      <c r="C4" s="132"/>
      <c r="D4" s="132"/>
      <c r="E4" s="132"/>
      <c r="F4" s="132"/>
      <c r="G4" s="132"/>
      <c r="H4" s="132"/>
    </row>
    <row r="5" spans="2:8" ht="14.25">
      <c r="B5" s="132"/>
      <c r="C5" s="132"/>
      <c r="D5" s="132"/>
      <c r="E5" s="132"/>
      <c r="F5" s="132"/>
      <c r="G5" s="132"/>
      <c r="H5" s="132"/>
    </row>
    <row r="6" spans="2:8">
      <c r="B6" s="131"/>
      <c r="C6" s="131"/>
    </row>
    <row r="7" spans="2:8" ht="15" customHeight="1">
      <c r="C7" s="133"/>
      <c r="D7" s="133"/>
      <c r="E7" s="133"/>
      <c r="F7" s="133"/>
      <c r="G7" s="133"/>
    </row>
    <row r="8" spans="2:8" ht="15" customHeight="1">
      <c r="C8" s="133"/>
      <c r="D8" s="133"/>
      <c r="E8" s="133"/>
      <c r="F8" s="133"/>
      <c r="G8" s="133"/>
    </row>
    <row r="9" spans="2:8" ht="15" customHeight="1">
      <c r="C9" s="133"/>
      <c r="D9" s="133"/>
      <c r="E9" s="133"/>
      <c r="F9" s="133"/>
      <c r="G9" s="133"/>
    </row>
    <row r="10" spans="2:8" ht="15" customHeight="1">
      <c r="C10" s="133"/>
      <c r="D10" s="133"/>
      <c r="E10" s="133"/>
      <c r="F10" s="133"/>
      <c r="G10" s="133"/>
    </row>
    <row r="11" spans="2:8" ht="15" customHeight="1">
      <c r="C11" s="133"/>
      <c r="D11" s="133"/>
      <c r="E11" s="133"/>
      <c r="F11" s="133"/>
      <c r="G11" s="133"/>
    </row>
    <row r="12" spans="2:8" ht="14.25">
      <c r="C12" s="133"/>
      <c r="D12" s="133"/>
      <c r="E12" s="133"/>
      <c r="F12" s="133"/>
      <c r="G12" s="133"/>
    </row>
    <row r="13" spans="2:8">
      <c r="B13" s="131"/>
      <c r="C13" s="131"/>
    </row>
    <row r="14" spans="2:8" ht="15" customHeight="1">
      <c r="C14" s="133"/>
      <c r="D14" s="133"/>
      <c r="E14" s="133"/>
      <c r="F14" s="133"/>
      <c r="G14" s="133"/>
    </row>
    <row r="15" spans="2:8" ht="15" customHeight="1">
      <c r="C15" s="133"/>
      <c r="D15" s="133"/>
      <c r="E15" s="133"/>
      <c r="F15" s="133"/>
      <c r="G15" s="133"/>
    </row>
    <row r="16" spans="2:8" ht="15" customHeight="1">
      <c r="C16" s="133"/>
      <c r="D16" s="133"/>
      <c r="E16" s="133"/>
      <c r="F16" s="133"/>
      <c r="G16" s="133"/>
    </row>
    <row r="17" spans="2:7" ht="15" customHeight="1">
      <c r="C17" s="133"/>
      <c r="D17" s="133"/>
      <c r="E17" s="133"/>
      <c r="F17" s="133"/>
      <c r="G17" s="133"/>
    </row>
    <row r="18" spans="2:7" ht="15" customHeight="1">
      <c r="C18" s="133"/>
      <c r="D18" s="133"/>
      <c r="E18" s="133"/>
      <c r="F18" s="133"/>
      <c r="G18" s="133"/>
    </row>
    <row r="19" spans="2:7" ht="15" customHeight="1">
      <c r="C19" s="133"/>
      <c r="D19" s="133"/>
      <c r="E19" s="133"/>
      <c r="F19" s="133"/>
      <c r="G19" s="133"/>
    </row>
    <row r="20" spans="2:7" ht="15" customHeight="1">
      <c r="C20" s="133"/>
      <c r="D20" s="133"/>
      <c r="E20" s="133"/>
      <c r="F20" s="133"/>
      <c r="G20" s="133"/>
    </row>
    <row r="21" spans="2:7" ht="15" customHeight="1">
      <c r="C21" s="133"/>
      <c r="D21" s="133"/>
      <c r="E21" s="133"/>
      <c r="F21" s="133"/>
      <c r="G21" s="133"/>
    </row>
    <row r="22" spans="2:7" ht="15" customHeight="1">
      <c r="C22" s="133"/>
      <c r="D22" s="133"/>
      <c r="E22" s="133"/>
      <c r="F22" s="133"/>
      <c r="G22" s="133"/>
    </row>
    <row r="23" spans="2:7" ht="15" customHeight="1">
      <c r="C23" s="133"/>
      <c r="D23" s="133"/>
      <c r="E23" s="133"/>
      <c r="F23" s="133"/>
      <c r="G23" s="133"/>
    </row>
    <row r="24" spans="2:7" ht="15" customHeight="1">
      <c r="C24" s="133"/>
      <c r="D24" s="133"/>
      <c r="E24" s="133"/>
      <c r="F24" s="133"/>
      <c r="G24" s="133"/>
    </row>
    <row r="25" spans="2:7" ht="15" customHeight="1">
      <c r="C25" s="133"/>
      <c r="D25" s="133"/>
      <c r="E25" s="133"/>
      <c r="F25" s="133"/>
      <c r="G25" s="133"/>
    </row>
    <row r="26" spans="2:7" ht="15" customHeight="1">
      <c r="B26" s="131"/>
      <c r="C26" s="131"/>
    </row>
    <row r="27" spans="2:7" ht="15" customHeight="1">
      <c r="C27" s="133"/>
      <c r="D27" s="133"/>
      <c r="E27" s="133"/>
      <c r="F27" s="133"/>
      <c r="G27" s="133"/>
    </row>
    <row r="28" spans="2:7" ht="15" customHeight="1">
      <c r="C28" s="133"/>
      <c r="D28" s="133"/>
      <c r="E28" s="133"/>
      <c r="F28" s="133"/>
      <c r="G28" s="133"/>
    </row>
    <row r="29" spans="2:7" ht="15" customHeight="1">
      <c r="C29" s="133"/>
      <c r="D29" s="133"/>
      <c r="E29" s="133"/>
      <c r="F29" s="133"/>
      <c r="G29" s="133"/>
    </row>
    <row r="30" spans="2:7" ht="15" customHeight="1">
      <c r="C30" s="133"/>
      <c r="D30" s="133"/>
      <c r="E30" s="133"/>
      <c r="F30" s="133"/>
      <c r="G30" s="133"/>
    </row>
    <row r="31" spans="2:7" ht="15" customHeight="1">
      <c r="C31" s="133"/>
      <c r="D31" s="133"/>
      <c r="E31" s="133"/>
      <c r="F31" s="133"/>
      <c r="G31" s="133"/>
    </row>
    <row r="32" spans="2:7" ht="15" customHeight="1">
      <c r="C32" s="133"/>
      <c r="D32" s="133"/>
      <c r="E32" s="133"/>
      <c r="F32" s="133"/>
      <c r="G32" s="133"/>
    </row>
    <row r="33" spans="2:7" ht="15" customHeight="1">
      <c r="C33" s="133"/>
      <c r="D33" s="133"/>
      <c r="E33" s="133"/>
      <c r="F33" s="133"/>
      <c r="G33" s="133"/>
    </row>
    <row r="34" spans="2:7" ht="15" customHeight="1">
      <c r="C34" s="133"/>
      <c r="D34" s="133"/>
      <c r="E34" s="133"/>
      <c r="F34" s="133"/>
      <c r="G34" s="133"/>
    </row>
    <row r="35" spans="2:7" ht="15" customHeight="1">
      <c r="C35" s="133"/>
      <c r="D35" s="133"/>
      <c r="E35" s="133"/>
      <c r="F35" s="133"/>
      <c r="G35" s="133"/>
    </row>
    <row r="36" spans="2:7" ht="15" customHeight="1">
      <c r="C36" s="133"/>
      <c r="D36" s="133"/>
      <c r="E36" s="133"/>
      <c r="F36" s="133"/>
      <c r="G36" s="133"/>
    </row>
    <row r="37" spans="2:7" ht="15" customHeight="1">
      <c r="C37" s="133"/>
      <c r="D37" s="133"/>
      <c r="E37" s="133"/>
      <c r="F37" s="133"/>
      <c r="G37" s="133"/>
    </row>
    <row r="38" spans="2:7" ht="15" customHeight="1">
      <c r="C38" s="133"/>
      <c r="D38" s="133"/>
      <c r="E38" s="133"/>
      <c r="F38" s="133"/>
      <c r="G38" s="133"/>
    </row>
    <row r="39" spans="2:7" ht="14.25">
      <c r="C39" s="133"/>
      <c r="D39" s="133"/>
      <c r="E39" s="133"/>
      <c r="F39" s="133"/>
      <c r="G39" s="133"/>
    </row>
    <row r="40" spans="2:7" ht="14.25">
      <c r="C40" s="133"/>
      <c r="D40" s="133"/>
      <c r="E40" s="133"/>
      <c r="F40" s="133"/>
      <c r="G40" s="133"/>
    </row>
    <row r="41" spans="2:7" ht="14.25">
      <c r="C41" s="133"/>
      <c r="D41" s="133"/>
      <c r="E41" s="133"/>
      <c r="F41" s="133"/>
      <c r="G41" s="133"/>
    </row>
    <row r="42" spans="2:7">
      <c r="B42" s="131"/>
      <c r="C42" s="131"/>
    </row>
    <row r="43" spans="2:7" ht="15" customHeight="1">
      <c r="C43" s="29"/>
      <c r="D43" s="30"/>
      <c r="E43" s="30"/>
      <c r="F43" s="30"/>
      <c r="G43" s="30"/>
    </row>
    <row r="44" spans="2:7" ht="15" customHeight="1">
      <c r="G44" s="30"/>
    </row>
    <row r="45" spans="2:7" ht="15" customHeight="1">
      <c r="C45" s="134"/>
      <c r="D45" s="134"/>
      <c r="E45" s="30"/>
      <c r="F45" s="30"/>
      <c r="G45" s="30"/>
    </row>
    <row r="46" spans="2:7" ht="15" customHeight="1">
      <c r="C46" s="134"/>
      <c r="D46" s="134"/>
      <c r="E46" s="134"/>
      <c r="F46" s="134"/>
      <c r="G46" s="30"/>
    </row>
    <row r="47" spans="2:7" ht="15" customHeight="1">
      <c r="C47" s="134"/>
      <c r="D47" s="134"/>
      <c r="E47" s="30"/>
      <c r="F47" s="30"/>
      <c r="G47" s="30"/>
    </row>
    <row r="48" spans="2:7" ht="15" customHeight="1">
      <c r="C48" s="134"/>
      <c r="D48" s="134"/>
      <c r="E48" s="30"/>
      <c r="F48" s="30"/>
      <c r="G48" s="30"/>
    </row>
    <row r="49" spans="3:12" ht="15" customHeight="1">
      <c r="C49" s="134"/>
      <c r="D49" s="134"/>
      <c r="E49" s="30"/>
      <c r="F49" s="30"/>
      <c r="G49" s="30"/>
    </row>
    <row r="50" spans="3:12" ht="15" customHeight="1">
      <c r="C50" s="30"/>
      <c r="D50" s="30"/>
      <c r="E50" s="30"/>
      <c r="F50" s="30"/>
      <c r="G50" s="30"/>
    </row>
    <row r="51" spans="3:12" ht="15" customHeight="1">
      <c r="C51" s="31"/>
      <c r="D51" s="30"/>
      <c r="E51" s="30"/>
      <c r="F51" s="30"/>
      <c r="G51" s="30"/>
    </row>
    <row r="52" spans="3:12" ht="15" customHeight="1">
      <c r="C52" s="30"/>
      <c r="D52" s="30"/>
      <c r="E52" s="30"/>
      <c r="F52" s="30"/>
      <c r="G52" s="30"/>
    </row>
    <row r="53" spans="3:12" ht="15" customHeight="1">
      <c r="C53" s="30"/>
      <c r="D53" s="30"/>
      <c r="E53" s="30"/>
      <c r="F53" s="30"/>
      <c r="G53" s="30"/>
    </row>
    <row r="54" spans="3:12" ht="15" customHeight="1">
      <c r="C54" s="30"/>
      <c r="D54" s="30"/>
      <c r="E54" s="30"/>
      <c r="F54" s="30"/>
      <c r="G54" s="30"/>
    </row>
    <row r="55" spans="3:12" ht="15" customHeight="1">
      <c r="G55" s="30"/>
    </row>
    <row r="56" spans="3:12" ht="15" customHeight="1">
      <c r="G56" s="30"/>
    </row>
    <row r="57" spans="3:12" ht="15" customHeight="1">
      <c r="G57" s="30"/>
    </row>
    <row r="58" spans="3:12" ht="15" customHeight="1">
      <c r="G58" s="30"/>
    </row>
    <row r="59" spans="3:12" ht="15" customHeight="1">
      <c r="G59" s="30"/>
    </row>
    <row r="60" spans="3:12" ht="15" customHeight="1">
      <c r="G60" s="30"/>
    </row>
    <row r="61" spans="3:12" ht="15" customHeight="1">
      <c r="C61" s="30"/>
      <c r="D61" s="30"/>
      <c r="E61" s="30"/>
      <c r="F61" s="30"/>
      <c r="G61" s="30"/>
      <c r="L61" s="32"/>
    </row>
    <row r="62" spans="3:12" ht="15" customHeight="1">
      <c r="C62" s="30"/>
      <c r="D62" s="30"/>
      <c r="E62" s="30"/>
      <c r="F62" s="30"/>
      <c r="G62" s="30"/>
      <c r="L62" s="33" t="s">
        <v>61</v>
      </c>
    </row>
    <row r="63" spans="3:12" ht="15" customHeight="1">
      <c r="C63" s="30"/>
      <c r="D63" s="30"/>
      <c r="E63" s="30"/>
      <c r="F63" s="30"/>
      <c r="G63" s="30"/>
      <c r="L63" s="33" t="s">
        <v>62</v>
      </c>
    </row>
    <row r="64" spans="3:12" ht="15" customHeight="1">
      <c r="C64" s="30"/>
      <c r="D64" s="30"/>
      <c r="E64" s="30"/>
      <c r="F64" s="30"/>
      <c r="G64" s="30"/>
    </row>
    <row r="65" spans="2:7" ht="15" customHeight="1">
      <c r="C65" s="30"/>
      <c r="D65" s="30"/>
      <c r="E65" s="30"/>
      <c r="F65" s="30"/>
      <c r="G65" s="30"/>
    </row>
    <row r="66" spans="2:7" ht="15" customHeight="1">
      <c r="C66" s="30"/>
      <c r="D66" s="30"/>
      <c r="E66" s="30"/>
      <c r="F66" s="30"/>
      <c r="G66" s="30"/>
    </row>
    <row r="67" spans="2:7" ht="15" customHeight="1">
      <c r="C67" s="30"/>
      <c r="D67" s="30"/>
      <c r="E67" s="30"/>
      <c r="F67" s="30"/>
      <c r="G67" s="30"/>
    </row>
    <row r="68" spans="2:7" ht="15" customHeight="1">
      <c r="C68" s="30"/>
      <c r="D68" s="30"/>
      <c r="E68" s="30"/>
      <c r="F68" s="30"/>
      <c r="G68" s="30"/>
    </row>
    <row r="69" spans="2:7" ht="15" customHeight="1">
      <c r="C69" s="30"/>
      <c r="D69" s="30"/>
      <c r="E69" s="30"/>
      <c r="F69" s="30"/>
      <c r="G69" s="30"/>
    </row>
    <row r="70" spans="2:7" ht="15" customHeight="1">
      <c r="B70" s="34"/>
      <c r="C70" s="34"/>
      <c r="D70" s="30"/>
      <c r="E70" s="30"/>
      <c r="F70" s="30"/>
      <c r="G70" s="30"/>
    </row>
    <row r="71" spans="2:7" ht="15" customHeight="1">
      <c r="D71" s="30"/>
      <c r="E71" s="30"/>
      <c r="F71" s="30"/>
      <c r="G71" s="30"/>
    </row>
    <row r="72" spans="2:7" ht="14.25"/>
    <row r="73" spans="2:7" ht="14.25"/>
    <row r="74" spans="2:7" ht="14.25"/>
    <row r="75" spans="2:7" ht="19.5" customHeight="1"/>
    <row r="76" spans="2:7" ht="15" customHeight="1"/>
    <row r="77" spans="2:7" ht="15" customHeight="1"/>
    <row r="78" spans="2:7" ht="15" customHeight="1"/>
    <row r="79" spans="2:7" ht="15" customHeight="1"/>
    <row r="80" spans="2:7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9.75" customHeight="1"/>
  </sheetData>
  <sheetProtection algorithmName="SHA-512" hashValue="lEOrkzbXnd5NFyLRSpIJkV8iGGftzbfVE3R6lStF1QPZaq5pZ9eG8mgt84esNU7mlokfrRn4NmAAVc2cWffAfA==" saltValue="AO09s5uiAk6G4myWrmDKNw==" spinCount="100000" sheet="1" objects="1" scenarios="1"/>
  <mergeCells count="13">
    <mergeCell ref="C49:D49"/>
    <mergeCell ref="C27:G41"/>
    <mergeCell ref="B42:C42"/>
    <mergeCell ref="C45:D45"/>
    <mergeCell ref="C46:F46"/>
    <mergeCell ref="C47:D47"/>
    <mergeCell ref="C48:D48"/>
    <mergeCell ref="B26:C26"/>
    <mergeCell ref="B2:H5"/>
    <mergeCell ref="B6:C6"/>
    <mergeCell ref="C7:G12"/>
    <mergeCell ref="B13:C13"/>
    <mergeCell ref="C14:G25"/>
  </mergeCells>
  <hyperlinks>
    <hyperlink ref="L62" r:id="rId1" display="http://greenspokane.org/" xr:uid="{8675FEB5-336E-488F-925D-DD818A6DD385}"/>
    <hyperlink ref="L63" r:id="rId2" display="mailto:EnvPrograms@spokanecity.org" xr:uid="{BB7BBC00-6971-4C0F-BE97-9FBD7EC1F196}"/>
  </hyperlinks>
  <printOptions horizontalCentered="1" verticalCentered="1"/>
  <pageMargins left="0" right="0" top="0" bottom="0" header="0" footer="0"/>
  <pageSetup scale="79" fitToHeight="0" orientation="portrait" verticalDpi="12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27C0A-9822-4B31-923D-529676B1B984}">
  <sheetPr>
    <tabColor theme="5"/>
    <pageSetUpPr fitToPage="1"/>
  </sheetPr>
  <dimension ref="A1:XDL184"/>
  <sheetViews>
    <sheetView showGridLines="0" showRowColHeaders="0" zoomScale="63" zoomScaleNormal="63" workbookViewId="0"/>
  </sheetViews>
  <sheetFormatPr defaultColWidth="0" defaultRowHeight="12.75" customHeight="1" zeroHeight="1"/>
  <cols>
    <col min="1" max="1" width="7" style="39" customWidth="1"/>
    <col min="2" max="2" width="5.5" style="39" customWidth="1"/>
    <col min="3" max="3" width="73.375" style="39" customWidth="1"/>
    <col min="4" max="4" width="4" style="39" customWidth="1"/>
    <col min="5" max="5" width="3.625" style="39" customWidth="1"/>
    <col min="6" max="6" width="34.25" style="39" bestFit="1" customWidth="1"/>
    <col min="7" max="8" width="15" style="39" customWidth="1"/>
    <col min="9" max="9" width="16.75" style="39" customWidth="1"/>
    <col min="10" max="10" width="15" style="39" customWidth="1"/>
    <col min="11" max="11" width="11.625" style="39" customWidth="1"/>
    <col min="12" max="12" width="13.5" style="39" customWidth="1"/>
    <col min="13" max="13" width="3.75" style="39" customWidth="1"/>
    <col min="14" max="14" width="12.375" style="39" customWidth="1"/>
    <col min="15" max="15" width="15.625" style="39" customWidth="1"/>
    <col min="16" max="16" width="6.875" style="39" customWidth="1"/>
    <col min="17" max="18" width="18.25" style="39" hidden="1"/>
    <col min="19" max="16339" width="13.125" style="39" hidden="1"/>
    <col min="16340" max="16340" width="10.75" style="39" hidden="1"/>
    <col min="16341" max="16384" width="7.75" style="39" hidden="1"/>
  </cols>
  <sheetData>
    <row r="1" spans="1:18" s="35" customFormat="1" ht="45">
      <c r="B1" s="143" t="s">
        <v>80</v>
      </c>
      <c r="C1" s="143"/>
    </row>
    <row r="2" spans="1:18" s="37" customFormat="1" ht="15" customHeight="1">
      <c r="A2" s="36"/>
      <c r="B2" s="143"/>
      <c r="C2" s="143"/>
      <c r="F2" s="36"/>
    </row>
    <row r="3" spans="1:18" s="40" customFormat="1" ht="72.75" customHeight="1">
      <c r="A3" s="38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7"/>
    </row>
    <row r="4" spans="1:18" ht="13.5" thickBot="1">
      <c r="A4" s="38"/>
      <c r="P4" s="38"/>
    </row>
    <row r="5" spans="1:18" ht="15" customHeight="1" thickBot="1">
      <c r="A5" s="38"/>
      <c r="E5" s="41"/>
      <c r="F5" s="42" t="s">
        <v>81</v>
      </c>
      <c r="H5" s="144" t="s">
        <v>82</v>
      </c>
      <c r="I5" s="145"/>
      <c r="J5" s="145"/>
      <c r="K5" s="145"/>
      <c r="L5" s="145"/>
      <c r="M5" s="145"/>
      <c r="N5" s="146"/>
      <c r="P5" s="38"/>
    </row>
    <row r="6" spans="1:18" ht="14.25" customHeight="1">
      <c r="A6" s="38"/>
      <c r="H6" s="147"/>
      <c r="I6" s="148"/>
      <c r="J6" s="148"/>
      <c r="K6" s="148"/>
      <c r="L6" s="148"/>
      <c r="M6" s="148"/>
      <c r="N6" s="149"/>
      <c r="O6" s="43"/>
      <c r="P6" s="44"/>
      <c r="Q6" s="43"/>
      <c r="R6" s="43"/>
    </row>
    <row r="7" spans="1:18" ht="12.75" customHeight="1">
      <c r="A7" s="38"/>
      <c r="E7" s="45"/>
      <c r="F7" s="46" t="s">
        <v>83</v>
      </c>
      <c r="H7" s="47" t="s">
        <v>84</v>
      </c>
      <c r="I7" s="48"/>
      <c r="J7" s="48"/>
      <c r="K7" s="48"/>
      <c r="L7" s="49"/>
      <c r="M7" s="49"/>
      <c r="N7" s="50"/>
      <c r="O7" s="43"/>
      <c r="P7" s="44"/>
      <c r="Q7" s="43"/>
      <c r="R7" s="43"/>
    </row>
    <row r="8" spans="1:18" ht="13.5" customHeight="1">
      <c r="A8" s="38"/>
      <c r="E8" s="51"/>
      <c r="F8" s="52" t="s">
        <v>114</v>
      </c>
      <c r="H8" s="135" t="s">
        <v>85</v>
      </c>
      <c r="I8" s="136"/>
      <c r="J8" s="136"/>
      <c r="K8" s="136"/>
      <c r="L8" s="136"/>
      <c r="M8" s="136"/>
      <c r="N8" s="137" t="str">
        <f>IF((1-('Emissions-Forecast-Data'!AL26/'Emissions-Forecast-Data'!D26))&gt;0,"-","+")&amp;ROUND((((('Emissions-Forecast-Data'!AL26/'Emissions-Forecast-Data'!D26))*100)-100),0)&amp;"%"</f>
        <v>+37%</v>
      </c>
      <c r="O8" s="43"/>
      <c r="P8" s="44"/>
      <c r="Q8" s="43"/>
      <c r="R8" s="43"/>
    </row>
    <row r="9" spans="1:18" ht="12.75" customHeight="1">
      <c r="A9" s="38"/>
      <c r="E9" s="54"/>
      <c r="F9" s="52" t="s">
        <v>115</v>
      </c>
      <c r="H9" s="135"/>
      <c r="I9" s="136"/>
      <c r="J9" s="136"/>
      <c r="K9" s="136"/>
      <c r="L9" s="136"/>
      <c r="M9" s="136"/>
      <c r="N9" s="137"/>
      <c r="O9" s="43"/>
      <c r="P9" s="44"/>
      <c r="R9" s="43"/>
    </row>
    <row r="10" spans="1:18" ht="13.5" customHeight="1">
      <c r="A10" s="38"/>
      <c r="E10" s="55"/>
      <c r="F10" s="52" t="s">
        <v>116</v>
      </c>
      <c r="H10" s="135"/>
      <c r="I10" s="136"/>
      <c r="J10" s="136"/>
      <c r="K10" s="136"/>
      <c r="L10" s="136"/>
      <c r="M10" s="136"/>
      <c r="N10" s="56"/>
      <c r="O10" s="43"/>
      <c r="P10" s="44"/>
      <c r="R10" s="43"/>
    </row>
    <row r="11" spans="1:18" ht="12.75" customHeight="1">
      <c r="A11" s="38"/>
      <c r="E11" s="57"/>
      <c r="F11" s="52" t="s">
        <v>117</v>
      </c>
      <c r="H11" s="135" t="s">
        <v>86</v>
      </c>
      <c r="I11" s="136"/>
      <c r="J11" s="136"/>
      <c r="K11" s="136"/>
      <c r="L11" s="136"/>
      <c r="M11" s="136"/>
      <c r="N11" s="56"/>
      <c r="O11" s="43"/>
      <c r="P11" s="44"/>
      <c r="R11" s="43"/>
    </row>
    <row r="12" spans="1:18" ht="14.25" customHeight="1">
      <c r="A12" s="38"/>
      <c r="E12" s="58"/>
      <c r="F12" s="52" t="s">
        <v>118</v>
      </c>
      <c r="H12" s="135"/>
      <c r="I12" s="136"/>
      <c r="J12" s="136"/>
      <c r="K12" s="136"/>
      <c r="L12" s="136"/>
      <c r="M12" s="136"/>
      <c r="N12" s="53" t="str">
        <f>IF((1-('Emissions-Forecast-Data'!AL27/'Emissions-Forecast-Data'!D27))&gt;0,"-","+")&amp;ROUND(((1-('Emissions-Forecast-Data'!AL27/'Emissions-Forecast-Data'!D27))*100),0)&amp;"%"</f>
        <v>-45%</v>
      </c>
      <c r="O12" s="43"/>
      <c r="P12" s="44"/>
      <c r="R12" s="43"/>
    </row>
    <row r="13" spans="1:18" ht="13.5" customHeight="1" thickBot="1">
      <c r="A13" s="38"/>
      <c r="E13" s="59"/>
      <c r="F13" s="52" t="s">
        <v>119</v>
      </c>
      <c r="H13" s="138"/>
      <c r="I13" s="139"/>
      <c r="J13" s="139"/>
      <c r="K13" s="139"/>
      <c r="L13" s="139"/>
      <c r="M13" s="139"/>
      <c r="N13" s="60"/>
      <c r="O13" s="43"/>
      <c r="P13" s="44"/>
      <c r="R13" s="43"/>
    </row>
    <row r="14" spans="1:18" ht="14.25" customHeight="1" thickBot="1">
      <c r="A14" s="38"/>
      <c r="E14" s="61"/>
      <c r="F14" s="52" t="s">
        <v>120</v>
      </c>
      <c r="H14" s="43"/>
      <c r="I14" s="43"/>
      <c r="J14" s="43"/>
      <c r="K14" s="43"/>
      <c r="L14" s="43"/>
      <c r="M14" s="43"/>
      <c r="N14" s="43"/>
      <c r="O14" s="43"/>
      <c r="P14" s="44"/>
      <c r="R14" s="43"/>
    </row>
    <row r="15" spans="1:18" ht="13.5" customHeight="1">
      <c r="A15" s="38"/>
      <c r="H15" s="144" t="s">
        <v>87</v>
      </c>
      <c r="I15" s="145"/>
      <c r="J15" s="145"/>
      <c r="K15" s="145"/>
      <c r="L15" s="145"/>
      <c r="M15" s="145"/>
      <c r="N15" s="146"/>
      <c r="P15" s="44"/>
      <c r="R15" s="43"/>
    </row>
    <row r="16" spans="1:18" ht="13.5" customHeight="1">
      <c r="A16" s="38"/>
      <c r="E16" s="62"/>
      <c r="F16" s="63" t="s">
        <v>88</v>
      </c>
      <c r="H16" s="147"/>
      <c r="I16" s="148"/>
      <c r="J16" s="148"/>
      <c r="K16" s="148"/>
      <c r="L16" s="148"/>
      <c r="M16" s="148"/>
      <c r="N16" s="149"/>
      <c r="O16" s="43"/>
      <c r="P16" s="44"/>
      <c r="R16" s="43"/>
    </row>
    <row r="17" spans="1:18" ht="13.5" customHeight="1" thickBot="1">
      <c r="A17" s="38"/>
      <c r="H17" s="47" t="s">
        <v>84</v>
      </c>
      <c r="I17" s="48"/>
      <c r="J17" s="48"/>
      <c r="K17" s="48"/>
      <c r="L17" s="49"/>
      <c r="M17" s="49"/>
      <c r="N17" s="50"/>
      <c r="O17" s="43"/>
      <c r="P17" s="44"/>
      <c r="R17" s="43"/>
    </row>
    <row r="18" spans="1:18" ht="14.25" customHeight="1" thickBot="1">
      <c r="A18" s="38"/>
      <c r="E18" s="64"/>
      <c r="F18" s="63" t="s">
        <v>89</v>
      </c>
      <c r="G18" s="65"/>
      <c r="H18" s="135" t="s">
        <v>90</v>
      </c>
      <c r="I18" s="136"/>
      <c r="J18" s="136"/>
      <c r="K18" s="136"/>
      <c r="L18" s="136"/>
      <c r="M18" s="136"/>
      <c r="N18" s="137" t="str">
        <f>IF((1-('Emissions-Forecast-Data'!AL26/'Emissions-Forecast-Data'!G26))&gt;0,"-","+")&amp;ROUND((((('Emissions-Forecast-Data'!AL26/'Emissions-Forecast-Data'!G26))*100)-100),0)&amp;"%"</f>
        <v>+31%</v>
      </c>
      <c r="O18" s="43"/>
      <c r="P18" s="44"/>
      <c r="R18" s="43"/>
    </row>
    <row r="19" spans="1:18" ht="13.5" customHeight="1">
      <c r="A19" s="38"/>
      <c r="H19" s="135"/>
      <c r="I19" s="136"/>
      <c r="J19" s="136"/>
      <c r="K19" s="136"/>
      <c r="L19" s="136"/>
      <c r="M19" s="136"/>
      <c r="N19" s="137"/>
      <c r="O19" s="43"/>
      <c r="P19" s="44"/>
      <c r="R19" s="43"/>
    </row>
    <row r="20" spans="1:18" ht="14.25" customHeight="1">
      <c r="A20" s="38"/>
      <c r="E20" s="66"/>
      <c r="H20" s="135"/>
      <c r="I20" s="136"/>
      <c r="J20" s="136"/>
      <c r="K20" s="136"/>
      <c r="L20" s="136"/>
      <c r="M20" s="136"/>
      <c r="N20" s="56"/>
      <c r="O20" s="43"/>
      <c r="P20" s="44"/>
      <c r="R20" s="43"/>
    </row>
    <row r="21" spans="1:18" ht="14.25" customHeight="1">
      <c r="A21" s="38"/>
      <c r="G21" s="65"/>
      <c r="H21" s="135" t="s">
        <v>91</v>
      </c>
      <c r="I21" s="136"/>
      <c r="J21" s="136"/>
      <c r="K21" s="136"/>
      <c r="L21" s="136"/>
      <c r="M21" s="136"/>
      <c r="N21" s="56"/>
      <c r="O21" s="43"/>
      <c r="P21" s="44"/>
      <c r="R21" s="43"/>
    </row>
    <row r="22" spans="1:18" ht="14.25" customHeight="1">
      <c r="A22" s="38"/>
      <c r="G22" s="65"/>
      <c r="H22" s="135"/>
      <c r="I22" s="136"/>
      <c r="J22" s="136"/>
      <c r="K22" s="136"/>
      <c r="L22" s="136"/>
      <c r="M22" s="136"/>
      <c r="N22" s="53" t="str">
        <f>IF((1-('Emissions-Forecast-Data'!AL27/'Emissions-Forecast-Data'!G27))&gt;0,"-","+")&amp;ROUND(((1-('Emissions-Forecast-Data'!AL27/'Emissions-Forecast-Data'!G27))*100),0)&amp;"%"</f>
        <v>-47%</v>
      </c>
      <c r="O22" s="43"/>
      <c r="P22" s="44"/>
      <c r="R22" s="43"/>
    </row>
    <row r="23" spans="1:18" ht="15" thickBot="1">
      <c r="A23" s="38"/>
      <c r="G23" s="65"/>
      <c r="H23" s="138"/>
      <c r="I23" s="139"/>
      <c r="J23" s="139"/>
      <c r="K23" s="139"/>
      <c r="L23" s="139"/>
      <c r="M23" s="139"/>
      <c r="N23" s="67"/>
      <c r="O23" s="43"/>
      <c r="P23" s="68"/>
      <c r="Q23" s="43"/>
      <c r="R23" s="43"/>
    </row>
    <row r="24" spans="1:18" ht="14.25" customHeight="1">
      <c r="A24" s="38"/>
      <c r="G24" s="65"/>
      <c r="H24" s="65"/>
      <c r="I24" s="65"/>
      <c r="J24" s="65"/>
      <c r="K24" s="65"/>
      <c r="L24" s="65"/>
      <c r="M24" s="65"/>
      <c r="N24" s="65"/>
      <c r="O24" s="65"/>
      <c r="P24" s="68"/>
      <c r="Q24" s="43"/>
      <c r="R24" s="43"/>
    </row>
    <row r="25" spans="1:18" ht="14.25">
      <c r="A25" s="38"/>
      <c r="C25" s="63"/>
      <c r="G25" s="65"/>
      <c r="O25" s="43"/>
      <c r="P25" s="44"/>
      <c r="Q25" s="43"/>
      <c r="R25" s="43"/>
    </row>
    <row r="26" spans="1:18" ht="14.25">
      <c r="A26" s="38"/>
      <c r="C26" s="63"/>
      <c r="G26" s="65"/>
      <c r="O26" s="43"/>
      <c r="P26" s="44"/>
      <c r="Q26" s="43"/>
      <c r="R26" s="43"/>
    </row>
    <row r="27" spans="1:18" ht="14.25">
      <c r="A27" s="38"/>
      <c r="C27" s="63"/>
      <c r="G27" s="65"/>
      <c r="O27" s="43"/>
      <c r="P27" s="44"/>
      <c r="Q27" s="43"/>
      <c r="R27" s="43"/>
    </row>
    <row r="28" spans="1:18" ht="14.25">
      <c r="A28" s="38"/>
      <c r="C28" s="63"/>
      <c r="E28" s="45"/>
      <c r="F28" s="46" t="s">
        <v>92</v>
      </c>
      <c r="G28" s="69">
        <v>2019</v>
      </c>
      <c r="H28" s="69">
        <v>2030</v>
      </c>
      <c r="I28" s="69">
        <v>2040</v>
      </c>
      <c r="J28" s="69">
        <v>2050</v>
      </c>
      <c r="K28" s="70"/>
      <c r="L28" s="70"/>
      <c r="O28" s="43"/>
      <c r="P28" s="44"/>
      <c r="Q28" s="43"/>
      <c r="R28" s="43"/>
    </row>
    <row r="29" spans="1:18" ht="14.25">
      <c r="A29" s="38"/>
      <c r="C29" s="63"/>
      <c r="E29" s="71"/>
      <c r="F29" s="72" t="s">
        <v>93</v>
      </c>
      <c r="G29" s="73"/>
      <c r="H29" s="73">
        <f>H36-H31</f>
        <v>318753.67036193633</v>
      </c>
      <c r="I29" s="73">
        <f>I36-I32</f>
        <v>575721.01771312382</v>
      </c>
      <c r="J29" s="73">
        <f>J36-J33</f>
        <v>1021448.1358971058</v>
      </c>
      <c r="K29" s="70"/>
      <c r="L29" s="70"/>
      <c r="O29" s="43"/>
      <c r="P29" s="44"/>
      <c r="Q29" s="43"/>
      <c r="R29" s="43"/>
    </row>
    <row r="30" spans="1:18" ht="15" thickBot="1">
      <c r="A30" s="38"/>
      <c r="C30" s="63"/>
      <c r="E30" s="74"/>
      <c r="F30" s="39" t="s">
        <v>94</v>
      </c>
      <c r="G30" s="75"/>
      <c r="H30" s="75">
        <f>H31</f>
        <v>1120978.1510167152</v>
      </c>
      <c r="I30" s="75">
        <f>I32</f>
        <v>611442.62782729918</v>
      </c>
      <c r="J30" s="75">
        <f>J33</f>
        <v>101906.70911817392</v>
      </c>
      <c r="K30" s="70"/>
      <c r="L30" s="70"/>
      <c r="O30" s="43"/>
      <c r="P30" s="44"/>
      <c r="Q30" s="43"/>
      <c r="R30" s="43"/>
    </row>
    <row r="31" spans="1:18" ht="14.25">
      <c r="A31" s="38"/>
      <c r="C31" s="63"/>
      <c r="E31" s="140"/>
      <c r="F31" s="73" t="s">
        <v>95</v>
      </c>
      <c r="G31" s="73">
        <f>$H$54</f>
        <v>1120978.1510167152</v>
      </c>
      <c r="H31" s="73">
        <f t="shared" ref="H31:J31" si="0">$H$54</f>
        <v>1120978.1510167152</v>
      </c>
      <c r="I31" s="73">
        <f t="shared" si="0"/>
        <v>1120978.1510167152</v>
      </c>
      <c r="J31" s="73">
        <f t="shared" si="0"/>
        <v>1120978.1510167152</v>
      </c>
      <c r="K31" s="70"/>
      <c r="L31" s="70"/>
      <c r="O31" s="43"/>
      <c r="P31" s="44"/>
      <c r="Q31" s="43"/>
      <c r="R31" s="43"/>
    </row>
    <row r="32" spans="1:18" ht="14.25">
      <c r="A32" s="38"/>
      <c r="C32" s="63"/>
      <c r="E32" s="141"/>
      <c r="F32" s="73" t="s">
        <v>96</v>
      </c>
      <c r="G32" s="73"/>
      <c r="H32" s="73">
        <f t="shared" ref="H32:J32" si="1">$I$54</f>
        <v>611442.62782729918</v>
      </c>
      <c r="I32" s="73">
        <f t="shared" si="1"/>
        <v>611442.62782729918</v>
      </c>
      <c r="J32" s="73">
        <f t="shared" si="1"/>
        <v>611442.62782729918</v>
      </c>
      <c r="K32" s="70"/>
      <c r="L32" s="70"/>
      <c r="O32" s="43"/>
      <c r="P32" s="44"/>
      <c r="Q32" s="43"/>
      <c r="R32" s="43"/>
    </row>
    <row r="33" spans="1:18" ht="15" thickBot="1">
      <c r="A33" s="38"/>
      <c r="C33" s="63"/>
      <c r="E33" s="142"/>
      <c r="F33" s="73" t="s">
        <v>97</v>
      </c>
      <c r="G33" s="73"/>
      <c r="H33" s="73"/>
      <c r="I33" s="73">
        <f t="shared" ref="I33:J33" si="2">$J$54</f>
        <v>101906.70911817392</v>
      </c>
      <c r="J33" s="73">
        <f t="shared" si="2"/>
        <v>101906.70911817392</v>
      </c>
      <c r="K33" s="70"/>
      <c r="L33" s="70"/>
      <c r="O33" s="43"/>
      <c r="P33" s="44"/>
      <c r="Q33" s="43"/>
      <c r="R33" s="43"/>
    </row>
    <row r="34" spans="1:18" ht="14.25">
      <c r="A34" s="38"/>
      <c r="C34" s="63"/>
      <c r="L34" s="43"/>
      <c r="O34" s="43"/>
      <c r="P34" s="44"/>
      <c r="Q34" s="43"/>
      <c r="R34" s="43"/>
    </row>
    <row r="35" spans="1:18" ht="14.25">
      <c r="A35" s="38"/>
      <c r="C35" s="63"/>
      <c r="K35" s="73"/>
      <c r="L35" s="43"/>
      <c r="O35" s="43"/>
      <c r="P35" s="44"/>
      <c r="Q35" s="43"/>
      <c r="R35" s="43"/>
    </row>
    <row r="36" spans="1:18" ht="14.25">
      <c r="A36" s="38"/>
      <c r="C36" s="63"/>
      <c r="F36" s="39" t="s">
        <v>98</v>
      </c>
      <c r="G36" s="75">
        <f>G37-G38-G29</f>
        <v>2131275.2613883652</v>
      </c>
      <c r="H36" s="75">
        <f>H37-H38</f>
        <v>1439731.8213786515</v>
      </c>
      <c r="I36" s="75">
        <f>I37-I38</f>
        <v>1187163.645540423</v>
      </c>
      <c r="J36" s="75">
        <f>J37-J38</f>
        <v>1123354.8450152797</v>
      </c>
      <c r="K36" s="76"/>
      <c r="L36" s="43"/>
      <c r="O36" s="43"/>
      <c r="P36" s="44"/>
      <c r="Q36" s="43"/>
      <c r="R36" s="43"/>
    </row>
    <row r="37" spans="1:18" ht="14.25">
      <c r="A37" s="38"/>
      <c r="C37" s="63"/>
      <c r="E37" s="77"/>
      <c r="F37" s="42" t="s">
        <v>81</v>
      </c>
      <c r="G37" s="78">
        <f>'Emissions-Forecast-Data'!G14</f>
        <v>2131275.2613883652</v>
      </c>
      <c r="H37" s="78">
        <f>'Emissions-Forecast-Data'!R14</f>
        <v>2378980.1296025473</v>
      </c>
      <c r="I37" s="78">
        <f>'Emissions-Forecast-Data'!AB14</f>
        <v>2587110.8941338612</v>
      </c>
      <c r="J37" s="78">
        <f>'Emissions-Forecast-Data'!AL14</f>
        <v>2789180.8311298606</v>
      </c>
      <c r="O37" s="43"/>
      <c r="P37" s="44"/>
      <c r="Q37" s="43"/>
      <c r="R37" s="43"/>
    </row>
    <row r="38" spans="1:18" ht="14.25">
      <c r="A38" s="38"/>
      <c r="C38" s="63"/>
      <c r="F38" s="72" t="s">
        <v>99</v>
      </c>
      <c r="G38" s="73">
        <f>'Emissions-Forecast-Data'!G26-'Emissions-Forecast-Data'!G27</f>
        <v>0</v>
      </c>
      <c r="H38" s="73">
        <f>'Emissions-Forecast-Data'!R26-'Emissions-Forecast-Data'!R27</f>
        <v>939248.30822389573</v>
      </c>
      <c r="I38" s="73">
        <f>'Emissions-Forecast-Data'!AB26-'Emissions-Forecast-Data'!AB27</f>
        <v>1399947.2485934382</v>
      </c>
      <c r="J38" s="73">
        <f>'Emissions-Forecast-Data'!AL26-'Emissions-Forecast-Data'!AL27</f>
        <v>1665825.9861145809</v>
      </c>
      <c r="O38" s="43"/>
      <c r="P38" s="44"/>
      <c r="Q38" s="43"/>
      <c r="R38" s="43"/>
    </row>
    <row r="39" spans="1:18" ht="14.25">
      <c r="A39" s="38"/>
      <c r="C39" s="63"/>
      <c r="O39" s="43"/>
      <c r="P39" s="44"/>
      <c r="Q39" s="43"/>
      <c r="R39" s="43"/>
    </row>
    <row r="40" spans="1:18" ht="14.25">
      <c r="A40" s="38"/>
      <c r="C40" s="63"/>
      <c r="O40" s="43"/>
      <c r="P40" s="44"/>
      <c r="Q40" s="43"/>
      <c r="R40" s="43"/>
    </row>
    <row r="41" spans="1:18" ht="14.25">
      <c r="A41" s="38"/>
      <c r="C41" s="63"/>
      <c r="G41" s="65"/>
      <c r="O41" s="43"/>
      <c r="P41" s="44"/>
      <c r="Q41" s="43"/>
      <c r="R41" s="43"/>
    </row>
    <row r="42" spans="1:18" ht="14.25">
      <c r="A42" s="38"/>
      <c r="C42" s="63"/>
      <c r="G42" s="65"/>
      <c r="O42" s="43"/>
      <c r="P42" s="44"/>
      <c r="Q42" s="43"/>
      <c r="R42" s="43"/>
    </row>
    <row r="43" spans="1:18" ht="14.25">
      <c r="A43" s="38"/>
      <c r="C43" s="63"/>
      <c r="G43" s="65"/>
      <c r="O43" s="43"/>
      <c r="P43" s="44"/>
      <c r="Q43" s="43"/>
      <c r="R43" s="43"/>
    </row>
    <row r="44" spans="1:18" ht="14.25">
      <c r="A44" s="38"/>
      <c r="C44" s="63"/>
      <c r="G44" s="65"/>
      <c r="O44" s="43"/>
      <c r="P44" s="44"/>
      <c r="Q44" s="43"/>
      <c r="R44" s="43"/>
    </row>
    <row r="45" spans="1:18" ht="14.25">
      <c r="A45" s="38"/>
      <c r="C45" s="63"/>
      <c r="G45" s="65"/>
      <c r="H45" s="43"/>
      <c r="I45" s="43"/>
      <c r="J45" s="43"/>
      <c r="K45" s="43"/>
      <c r="L45" s="43"/>
      <c r="M45" s="43"/>
      <c r="N45" s="43"/>
      <c r="O45" s="43"/>
      <c r="P45" s="44"/>
      <c r="Q45" s="43"/>
      <c r="R45" s="43"/>
    </row>
    <row r="46" spans="1:18" ht="14.25">
      <c r="A46" s="38"/>
      <c r="C46" s="63"/>
      <c r="G46" s="65"/>
      <c r="H46" s="43"/>
      <c r="I46" s="43"/>
      <c r="J46" s="43"/>
      <c r="K46" s="43"/>
      <c r="L46" s="43"/>
      <c r="M46" s="43"/>
      <c r="N46" s="43"/>
      <c r="O46" s="43"/>
      <c r="P46" s="44"/>
      <c r="Q46" s="43"/>
      <c r="R46" s="43"/>
    </row>
    <row r="47" spans="1:18" ht="14.25">
      <c r="A47" s="38"/>
      <c r="C47" s="63"/>
      <c r="E47" s="45"/>
      <c r="F47" s="46" t="s">
        <v>92</v>
      </c>
      <c r="G47" s="69">
        <v>2019</v>
      </c>
      <c r="H47" s="69">
        <v>2030</v>
      </c>
      <c r="I47" s="69">
        <v>2040</v>
      </c>
      <c r="J47" s="69">
        <v>2050</v>
      </c>
      <c r="K47" s="79" t="s">
        <v>100</v>
      </c>
      <c r="L47" s="79"/>
      <c r="M47" s="80"/>
      <c r="N47" s="43"/>
      <c r="O47" s="43"/>
      <c r="P47" s="44"/>
      <c r="Q47" s="43"/>
      <c r="R47" s="43"/>
    </row>
    <row r="48" spans="1:18" ht="14.25">
      <c r="A48" s="38"/>
      <c r="C48" s="63"/>
      <c r="E48" s="81"/>
      <c r="F48" s="73" t="s">
        <v>101</v>
      </c>
      <c r="G48" s="73">
        <f>SUM(G66:G68)</f>
        <v>1041323.0093062379</v>
      </c>
      <c r="H48" s="73">
        <f t="shared" ref="H48:J48" si="3">SUM(H66:H68)</f>
        <v>447381.17474759527</v>
      </c>
      <c r="I48" s="73">
        <f t="shared" si="3"/>
        <v>447089.94766012154</v>
      </c>
      <c r="J48" s="73">
        <f t="shared" si="3"/>
        <v>447130.74462871754</v>
      </c>
      <c r="K48" s="70">
        <f>J48/SUM(J$48:J$52)</f>
        <v>0.39803161629007422</v>
      </c>
      <c r="L48" s="70"/>
      <c r="M48" s="70"/>
      <c r="N48" s="43"/>
      <c r="O48" s="43"/>
      <c r="P48" s="44"/>
      <c r="Q48" s="43"/>
      <c r="R48" s="43"/>
    </row>
    <row r="49" spans="1:18" ht="14.25">
      <c r="A49" s="38"/>
      <c r="C49" s="63"/>
      <c r="E49" s="82"/>
      <c r="F49" s="73" t="s">
        <v>102</v>
      </c>
      <c r="G49" s="73">
        <f>SUM(G69:G72)</f>
        <v>850482.9213043832</v>
      </c>
      <c r="H49" s="73">
        <f t="shared" ref="H49:J49" si="4">SUM(H69:H72)</f>
        <v>781434.53913190623</v>
      </c>
      <c r="I49" s="73">
        <f t="shared" si="4"/>
        <v>550223.61997610948</v>
      </c>
      <c r="J49" s="73">
        <f t="shared" si="4"/>
        <v>508543.31215790194</v>
      </c>
      <c r="K49" s="70">
        <f t="shared" ref="K49:K52" si="5">J49/SUM(J$48:J$52)</f>
        <v>0.45270051080875062</v>
      </c>
      <c r="L49" s="70"/>
      <c r="M49" s="70"/>
      <c r="N49" s="43"/>
      <c r="O49" s="43"/>
      <c r="P49" s="44"/>
      <c r="Q49" s="43"/>
      <c r="R49" s="43"/>
    </row>
    <row r="50" spans="1:18" ht="14.25">
      <c r="A50" s="38"/>
      <c r="C50" s="63"/>
      <c r="E50" s="83"/>
      <c r="F50" s="73" t="s">
        <v>10</v>
      </c>
      <c r="G50" s="73">
        <f t="shared" ref="G50:J52" si="6">G73</f>
        <v>116166.86</v>
      </c>
      <c r="H50" s="73">
        <f t="shared" si="6"/>
        <v>128455.20602838058</v>
      </c>
      <c r="I50" s="73">
        <f t="shared" si="6"/>
        <v>137993.93621587494</v>
      </c>
      <c r="J50" s="73">
        <f t="shared" si="6"/>
        <v>146452.32325445442</v>
      </c>
      <c r="K50" s="70">
        <f t="shared" si="5"/>
        <v>0.13037049148300278</v>
      </c>
      <c r="L50" s="70"/>
      <c r="M50" s="70"/>
      <c r="N50" s="43"/>
      <c r="O50" s="43"/>
      <c r="P50" s="44"/>
      <c r="Q50" s="43"/>
      <c r="R50" s="43"/>
    </row>
    <row r="51" spans="1:18" ht="14.25">
      <c r="A51" s="38"/>
      <c r="C51" s="63"/>
      <c r="E51" s="84"/>
      <c r="F51" s="73" t="s">
        <v>103</v>
      </c>
      <c r="G51" s="73">
        <f t="shared" si="6"/>
        <v>2490.470777744069</v>
      </c>
      <c r="H51" s="73">
        <f t="shared" si="6"/>
        <v>2724.8742038767227</v>
      </c>
      <c r="I51" s="73">
        <f t="shared" si="6"/>
        <v>2927.2158654509599</v>
      </c>
      <c r="J51" s="73">
        <f t="shared" si="6"/>
        <v>3106.6405953660578</v>
      </c>
      <c r="K51" s="70">
        <f t="shared" si="5"/>
        <v>2.7655024671423413E-3</v>
      </c>
      <c r="L51" s="70"/>
      <c r="M51" s="70"/>
      <c r="N51" s="43"/>
      <c r="O51" s="43"/>
      <c r="P51" s="44"/>
      <c r="Q51" s="43"/>
      <c r="R51" s="43"/>
    </row>
    <row r="52" spans="1:18" ht="14.25">
      <c r="A52" s="38"/>
      <c r="C52" s="63"/>
      <c r="E52" s="85"/>
      <c r="F52" s="73" t="s">
        <v>32</v>
      </c>
      <c r="G52" s="73">
        <f t="shared" si="6"/>
        <v>120812</v>
      </c>
      <c r="H52" s="73">
        <f t="shared" si="6"/>
        <v>79736.027266893143</v>
      </c>
      <c r="I52" s="73">
        <f t="shared" si="6"/>
        <v>48928.925822866222</v>
      </c>
      <c r="J52" s="73">
        <f t="shared" si="6"/>
        <v>18121.824378839359</v>
      </c>
      <c r="K52" s="70">
        <f t="shared" si="5"/>
        <v>1.6131878951029827E-2</v>
      </c>
      <c r="L52" s="70"/>
      <c r="M52" s="70"/>
      <c r="N52" s="43"/>
      <c r="O52" s="43"/>
      <c r="P52" s="44"/>
      <c r="Q52" s="43"/>
      <c r="R52" s="43"/>
    </row>
    <row r="53" spans="1:18" ht="5.25" customHeight="1" thickBot="1">
      <c r="A53" s="38"/>
      <c r="C53" s="63"/>
      <c r="L53" s="43"/>
      <c r="M53" s="43"/>
      <c r="N53" s="43"/>
      <c r="O53" s="43"/>
      <c r="P53" s="44"/>
      <c r="Q53" s="43"/>
      <c r="R53" s="43"/>
    </row>
    <row r="54" spans="1:18" ht="15" thickBot="1">
      <c r="A54" s="38"/>
      <c r="C54" s="63"/>
      <c r="E54" s="86"/>
      <c r="F54" s="73" t="s">
        <v>89</v>
      </c>
      <c r="G54" s="73">
        <f t="shared" ref="G54:J55" si="7">G77</f>
        <v>2131275.2613883652</v>
      </c>
      <c r="H54" s="73">
        <f t="shared" si="7"/>
        <v>1120978.1510167152</v>
      </c>
      <c r="I54" s="73">
        <f t="shared" si="7"/>
        <v>611442.62782729918</v>
      </c>
      <c r="J54" s="73">
        <f t="shared" si="7"/>
        <v>101906.70911817392</v>
      </c>
      <c r="K54" s="73"/>
      <c r="L54" s="43"/>
      <c r="M54" s="43"/>
      <c r="N54" s="43"/>
      <c r="O54" s="43"/>
      <c r="P54" s="44"/>
      <c r="Q54" s="43"/>
      <c r="R54" s="43"/>
    </row>
    <row r="55" spans="1:18" ht="14.25">
      <c r="A55" s="38"/>
      <c r="C55" s="63"/>
      <c r="F55" s="76" t="s">
        <v>88</v>
      </c>
      <c r="G55" s="76">
        <f t="shared" si="7"/>
        <v>0</v>
      </c>
      <c r="H55" s="76">
        <f t="shared" si="7"/>
        <v>318753.67036193633</v>
      </c>
      <c r="I55" s="76">
        <f t="shared" si="7"/>
        <v>575721.01771312382</v>
      </c>
      <c r="J55" s="76">
        <f t="shared" si="7"/>
        <v>1021448.1358971058</v>
      </c>
      <c r="K55" s="76"/>
      <c r="L55" s="43"/>
      <c r="M55" s="43"/>
      <c r="N55" s="43"/>
      <c r="O55" s="43"/>
      <c r="P55" s="44"/>
      <c r="Q55" s="43"/>
      <c r="R55" s="43"/>
    </row>
    <row r="56" spans="1:18" ht="14.25">
      <c r="A56" s="38"/>
      <c r="C56" s="63"/>
      <c r="F56" s="87"/>
      <c r="G56" s="88"/>
      <c r="H56" s="88"/>
      <c r="I56" s="88"/>
      <c r="J56" s="73"/>
      <c r="K56" s="73"/>
      <c r="L56" s="43"/>
      <c r="M56" s="43"/>
      <c r="N56" s="43"/>
      <c r="O56" s="43"/>
      <c r="P56" s="44"/>
      <c r="Q56" s="43"/>
      <c r="R56" s="43"/>
    </row>
    <row r="57" spans="1:18" ht="14.25">
      <c r="A57" s="38"/>
      <c r="C57" s="63"/>
      <c r="F57" s="87"/>
      <c r="G57" s="88"/>
      <c r="H57" s="88"/>
      <c r="I57" s="88"/>
      <c r="J57" s="73"/>
      <c r="K57" s="73"/>
      <c r="L57" s="43"/>
      <c r="M57" s="43"/>
      <c r="N57" s="43"/>
      <c r="O57" s="43"/>
      <c r="P57" s="44"/>
      <c r="Q57" s="43"/>
      <c r="R57" s="43"/>
    </row>
    <row r="58" spans="1:18" ht="14.25">
      <c r="A58" s="38"/>
      <c r="C58" s="63"/>
      <c r="E58" s="87"/>
      <c r="F58" s="87"/>
      <c r="G58" s="88"/>
      <c r="H58" s="88"/>
      <c r="I58" s="88"/>
      <c r="J58" s="73"/>
      <c r="K58" s="73"/>
      <c r="L58" s="43"/>
      <c r="M58" s="43"/>
      <c r="N58" s="43"/>
      <c r="O58" s="43"/>
      <c r="P58" s="44"/>
      <c r="Q58" s="43"/>
      <c r="R58" s="43"/>
    </row>
    <row r="59" spans="1:18" ht="14.25">
      <c r="A59" s="38"/>
      <c r="C59" s="63"/>
      <c r="G59" s="65"/>
      <c r="H59" s="43"/>
      <c r="I59" s="43"/>
      <c r="J59" s="43"/>
      <c r="K59" s="43"/>
      <c r="L59" s="43"/>
      <c r="M59" s="43"/>
      <c r="N59" s="43"/>
      <c r="O59" s="43"/>
      <c r="P59" s="44"/>
      <c r="Q59" s="43"/>
      <c r="R59" s="43"/>
    </row>
    <row r="60" spans="1:18" ht="14.25">
      <c r="A60" s="38"/>
      <c r="C60" s="63"/>
      <c r="G60" s="65"/>
      <c r="H60" s="43"/>
      <c r="I60" s="43"/>
      <c r="J60" s="43"/>
      <c r="K60" s="43"/>
      <c r="L60" s="43"/>
      <c r="M60" s="43"/>
      <c r="N60" s="43"/>
      <c r="O60" s="43"/>
      <c r="P60" s="44"/>
      <c r="Q60" s="43"/>
      <c r="R60" s="43"/>
    </row>
    <row r="61" spans="1:18" ht="14.25">
      <c r="A61" s="38"/>
      <c r="C61" s="63"/>
      <c r="G61" s="65"/>
      <c r="H61" s="43"/>
      <c r="I61" s="43"/>
      <c r="J61" s="43"/>
      <c r="K61" s="43"/>
      <c r="L61" s="43"/>
      <c r="M61" s="43"/>
      <c r="N61" s="43"/>
      <c r="O61" s="43"/>
      <c r="P61" s="44"/>
      <c r="Q61" s="43"/>
      <c r="R61" s="43"/>
    </row>
    <row r="62" spans="1:18" ht="14.25">
      <c r="A62" s="38"/>
      <c r="C62" s="63"/>
      <c r="G62" s="65"/>
      <c r="H62" s="43"/>
      <c r="I62" s="43"/>
      <c r="J62" s="43"/>
      <c r="K62" s="43"/>
      <c r="L62" s="43"/>
      <c r="M62" s="43"/>
      <c r="N62" s="43"/>
      <c r="O62" s="43"/>
      <c r="P62" s="44"/>
      <c r="Q62" s="43"/>
      <c r="R62" s="43"/>
    </row>
    <row r="63" spans="1:18" ht="14.25">
      <c r="A63" s="38"/>
      <c r="C63" s="63"/>
      <c r="G63" s="65"/>
      <c r="H63" s="43"/>
      <c r="I63" s="43"/>
      <c r="J63" s="43"/>
      <c r="K63" s="43"/>
      <c r="L63" s="43"/>
      <c r="M63" s="43"/>
      <c r="N63" s="43"/>
      <c r="O63" s="43"/>
      <c r="P63" s="44"/>
      <c r="Q63" s="43"/>
      <c r="R63" s="43"/>
    </row>
    <row r="64" spans="1:18" ht="16.5" customHeight="1">
      <c r="A64" s="38"/>
      <c r="F64" s="63"/>
      <c r="G64" s="65"/>
      <c r="N64" s="43"/>
      <c r="O64" s="43"/>
      <c r="P64" s="44"/>
      <c r="Q64" s="43"/>
      <c r="R64" s="43"/>
    </row>
    <row r="65" spans="1:18" ht="14.25">
      <c r="A65" s="38"/>
      <c r="E65" s="45"/>
      <c r="F65" s="46" t="s">
        <v>104</v>
      </c>
      <c r="G65" s="69">
        <v>2019</v>
      </c>
      <c r="H65" s="69">
        <v>2030</v>
      </c>
      <c r="I65" s="69">
        <v>2040</v>
      </c>
      <c r="J65" s="69">
        <v>2050</v>
      </c>
      <c r="K65" s="79" t="s">
        <v>100</v>
      </c>
      <c r="N65" s="43"/>
      <c r="O65" s="43"/>
      <c r="P65" s="44"/>
      <c r="Q65" s="43"/>
      <c r="R65" s="43"/>
    </row>
    <row r="66" spans="1:18" ht="14.25">
      <c r="A66" s="38"/>
      <c r="E66" s="89"/>
      <c r="F66" s="63" t="s">
        <v>8</v>
      </c>
      <c r="G66" s="73">
        <f>'Emissions-Forecast-Data'!G31</f>
        <v>595673.21068914095</v>
      </c>
      <c r="H66" s="73">
        <f>'Emissions-Forecast-Data'!R31</f>
        <v>0</v>
      </c>
      <c r="I66" s="73">
        <f>'Emissions-Forecast-Data'!AB31</f>
        <v>0</v>
      </c>
      <c r="J66" s="73">
        <f>'Emissions-Forecast-Data'!AL31</f>
        <v>0</v>
      </c>
      <c r="K66" s="70">
        <f t="shared" ref="K66:K75" si="8">J66/SUM($J$66:$J$75)</f>
        <v>0</v>
      </c>
      <c r="N66" s="43"/>
      <c r="O66" s="43"/>
      <c r="P66" s="44"/>
      <c r="Q66" s="43"/>
      <c r="R66" s="43"/>
    </row>
    <row r="67" spans="1:18" ht="14.25">
      <c r="A67" s="38"/>
      <c r="E67" s="90"/>
      <c r="F67" s="63" t="s">
        <v>1</v>
      </c>
      <c r="G67" s="73">
        <f>'Emissions-Forecast-Data'!G32</f>
        <v>432218.79861709697</v>
      </c>
      <c r="H67" s="73">
        <f>'Emissions-Forecast-Data'!R32</f>
        <v>433913.57499880227</v>
      </c>
      <c r="I67" s="73">
        <f>'Emissions-Forecast-Data'!AB32</f>
        <v>433634.08842921344</v>
      </c>
      <c r="J67" s="73">
        <f>'Emissions-Forecast-Data'!AL32</f>
        <v>433677.91056192701</v>
      </c>
      <c r="K67" s="70">
        <f t="shared" si="8"/>
        <v>0.38605602894428986</v>
      </c>
      <c r="N67" s="43"/>
      <c r="O67" s="43"/>
      <c r="P67" s="44"/>
      <c r="Q67" s="43"/>
      <c r="R67" s="43"/>
    </row>
    <row r="68" spans="1:18" ht="14.25">
      <c r="A68" s="38"/>
      <c r="E68" s="91"/>
      <c r="F68" s="63" t="s">
        <v>16</v>
      </c>
      <c r="G68" s="73">
        <f>'Emissions-Forecast-Data'!G33</f>
        <v>13431</v>
      </c>
      <c r="H68" s="73">
        <f>'Emissions-Forecast-Data'!R33</f>
        <v>13467.599748793004</v>
      </c>
      <c r="I68" s="73">
        <f>'Emissions-Forecast-Data'!AB33</f>
        <v>13455.859230908123</v>
      </c>
      <c r="J68" s="73">
        <f>'Emissions-Forecast-Data'!AL33</f>
        <v>13452.834066790545</v>
      </c>
      <c r="K68" s="70">
        <f t="shared" si="8"/>
        <v>1.1975587345784371E-2</v>
      </c>
      <c r="N68" s="43"/>
      <c r="O68" s="43"/>
      <c r="P68" s="44"/>
      <c r="Q68" s="43"/>
      <c r="R68" s="43"/>
    </row>
    <row r="69" spans="1:18" ht="14.25">
      <c r="A69" s="38"/>
      <c r="E69" s="92"/>
      <c r="F69" s="63" t="s">
        <v>125</v>
      </c>
      <c r="G69" s="73">
        <f>'Emissions-Forecast-Data'!G34</f>
        <v>557759.80657696316</v>
      </c>
      <c r="H69" s="73">
        <f>'Emissions-Forecast-Data'!R34</f>
        <v>461047.37155600975</v>
      </c>
      <c r="I69" s="73">
        <f>'Emissions-Forecast-Data'!AB34</f>
        <v>212625.55206662649</v>
      </c>
      <c r="J69" s="73">
        <f>'Emissions-Forecast-Data'!AL34</f>
        <v>150252.05148821027</v>
      </c>
      <c r="K69" s="70">
        <f t="shared" si="8"/>
        <v>0.13375297409801673</v>
      </c>
      <c r="N69" s="43"/>
      <c r="O69" s="43"/>
      <c r="P69" s="44"/>
      <c r="Q69" s="43"/>
      <c r="R69" s="43"/>
    </row>
    <row r="70" spans="1:18" ht="14.25">
      <c r="A70" s="38"/>
      <c r="E70" s="93"/>
      <c r="F70" s="63" t="s">
        <v>126</v>
      </c>
      <c r="G70" s="73">
        <f>'Emissions-Forecast-Data'!G35</f>
        <v>95535.97</v>
      </c>
      <c r="H70" s="73">
        <f>'Emissions-Forecast-Data'!R35</f>
        <v>102342.81488059023</v>
      </c>
      <c r="I70" s="73">
        <f>'Emissions-Forecast-Data'!AB35</f>
        <v>103362.34147718806</v>
      </c>
      <c r="J70" s="73">
        <f>'Emissions-Forecast-Data'!AL35</f>
        <v>109697.97268970867</v>
      </c>
      <c r="K70" s="70">
        <f t="shared" si="8"/>
        <v>9.7652111598109131E-2</v>
      </c>
      <c r="N70" s="43"/>
      <c r="O70" s="43"/>
      <c r="P70" s="44"/>
      <c r="Q70" s="43"/>
      <c r="R70" s="43"/>
    </row>
    <row r="71" spans="1:18" ht="14.25">
      <c r="A71" s="38"/>
      <c r="E71" s="94"/>
      <c r="F71" s="63" t="s">
        <v>4</v>
      </c>
      <c r="G71" s="73">
        <f>'Emissions-Forecast-Data'!G36</f>
        <v>165.26472742000004</v>
      </c>
      <c r="H71" s="73">
        <f>'Emissions-Forecast-Data'!R36</f>
        <v>182.34013947440619</v>
      </c>
      <c r="I71" s="73">
        <f>'Emissions-Forecast-Data'!AB36</f>
        <v>195.88021656876836</v>
      </c>
      <c r="J71" s="73">
        <f>'Emissions-Forecast-Data'!AL36</f>
        <v>207.88676359810663</v>
      </c>
      <c r="K71" s="70">
        <f t="shared" si="8"/>
        <v>1.8505885697700356E-4</v>
      </c>
      <c r="N71" s="43"/>
      <c r="O71" s="43"/>
      <c r="P71" s="44"/>
      <c r="Q71" s="43"/>
      <c r="R71" s="43"/>
    </row>
    <row r="72" spans="1:18" ht="14.25">
      <c r="A72" s="38"/>
      <c r="E72" s="95"/>
      <c r="F72" s="63" t="s">
        <v>5</v>
      </c>
      <c r="G72" s="73">
        <f>'Emissions-Forecast-Data'!G37</f>
        <v>197021.88</v>
      </c>
      <c r="H72" s="73">
        <f>'Emissions-Forecast-Data'!R37</f>
        <v>217862.0125558319</v>
      </c>
      <c r="I72" s="73">
        <f>'Emissions-Forecast-Data'!AB37</f>
        <v>234039.84621572614</v>
      </c>
      <c r="J72" s="73">
        <f>'Emissions-Forecast-Data'!AL37</f>
        <v>248385.4012163849</v>
      </c>
      <c r="K72" s="70">
        <f t="shared" si="8"/>
        <v>0.22111036625564778</v>
      </c>
      <c r="N72" s="43"/>
      <c r="O72" s="43"/>
      <c r="P72" s="44"/>
      <c r="Q72" s="43"/>
      <c r="R72" s="43"/>
    </row>
    <row r="73" spans="1:18" ht="14.25">
      <c r="A73" s="38"/>
      <c r="E73" s="38"/>
      <c r="F73" s="63" t="s">
        <v>10</v>
      </c>
      <c r="G73" s="73">
        <f>'Emissions-Forecast-Data'!G38</f>
        <v>116166.86</v>
      </c>
      <c r="H73" s="73">
        <f>'Emissions-Forecast-Data'!R38</f>
        <v>128455.20602838058</v>
      </c>
      <c r="I73" s="73">
        <f>'Emissions-Forecast-Data'!AB38</f>
        <v>137993.93621587494</v>
      </c>
      <c r="J73" s="73">
        <f>'Emissions-Forecast-Data'!AL38</f>
        <v>146452.32325445442</v>
      </c>
      <c r="K73" s="70">
        <f t="shared" si="8"/>
        <v>0.13037049148300278</v>
      </c>
      <c r="N73" s="43"/>
      <c r="O73" s="43"/>
      <c r="P73" s="44"/>
      <c r="Q73" s="43"/>
      <c r="R73" s="43"/>
    </row>
    <row r="74" spans="1:18" ht="14.25">
      <c r="A74" s="38"/>
      <c r="E74" s="96"/>
      <c r="F74" s="63" t="s">
        <v>103</v>
      </c>
      <c r="G74" s="73">
        <f>'Emissions-Forecast-Data'!G39</f>
        <v>2490.470777744069</v>
      </c>
      <c r="H74" s="73">
        <f>'Emissions-Forecast-Data'!R39</f>
        <v>2724.8742038767227</v>
      </c>
      <c r="I74" s="73">
        <f>'Emissions-Forecast-Data'!AB39</f>
        <v>2927.2158654509599</v>
      </c>
      <c r="J74" s="73">
        <f>'Emissions-Forecast-Data'!AL39</f>
        <v>3106.6405953660578</v>
      </c>
      <c r="K74" s="70">
        <f t="shared" si="8"/>
        <v>2.7655024671423413E-3</v>
      </c>
      <c r="N74" s="43"/>
      <c r="P74" s="44"/>
      <c r="Q74" s="43"/>
      <c r="R74" s="43"/>
    </row>
    <row r="75" spans="1:18" ht="14.25">
      <c r="A75" s="38"/>
      <c r="E75" s="97"/>
      <c r="F75" s="63" t="s">
        <v>32</v>
      </c>
      <c r="G75" s="73">
        <f>'Emissions-Forecast-Data'!G40</f>
        <v>120812</v>
      </c>
      <c r="H75" s="73">
        <f>'Emissions-Forecast-Data'!R40</f>
        <v>79736.027266893143</v>
      </c>
      <c r="I75" s="73">
        <f>'Emissions-Forecast-Data'!AB40</f>
        <v>48928.925822866222</v>
      </c>
      <c r="J75" s="73">
        <f>'Emissions-Forecast-Data'!AL40</f>
        <v>18121.824378839359</v>
      </c>
      <c r="K75" s="70">
        <f t="shared" si="8"/>
        <v>1.6131878951029827E-2</v>
      </c>
      <c r="L75" s="70"/>
      <c r="M75" s="70"/>
      <c r="N75" s="43"/>
      <c r="P75" s="44"/>
      <c r="Q75" s="43"/>
      <c r="R75" s="43"/>
    </row>
    <row r="76" spans="1:18" ht="13.5" thickBot="1">
      <c r="A76" s="38"/>
      <c r="F76" s="63"/>
      <c r="G76" s="73"/>
      <c r="H76" s="73"/>
      <c r="I76" s="73"/>
      <c r="J76" s="73"/>
      <c r="K76" s="73"/>
      <c r="L76" s="70"/>
      <c r="M76" s="70"/>
      <c r="P76" s="38"/>
    </row>
    <row r="77" spans="1:18" ht="13.5" thickBot="1">
      <c r="A77" s="38"/>
      <c r="E77" s="86"/>
      <c r="F77" s="63" t="s">
        <v>89</v>
      </c>
      <c r="G77" s="73">
        <f>'Emissions-Forecast-Data'!G41</f>
        <v>2131275.2613883652</v>
      </c>
      <c r="H77" s="73">
        <f>'Emissions-Forecast-Data'!R41</f>
        <v>1120978.1510167152</v>
      </c>
      <c r="I77" s="73">
        <f>'Emissions-Forecast-Data'!AB41</f>
        <v>611442.62782729918</v>
      </c>
      <c r="J77" s="73">
        <f>'Emissions-Forecast-Data'!AL41</f>
        <v>101906.70911817392</v>
      </c>
      <c r="K77" s="73"/>
      <c r="P77" s="38"/>
    </row>
    <row r="78" spans="1:18">
      <c r="A78" s="38"/>
      <c r="F78" s="76" t="s">
        <v>88</v>
      </c>
      <c r="G78" s="76">
        <f>'Emissions-Forecast-Data'!G28</f>
        <v>0</v>
      </c>
      <c r="H78" s="76">
        <f>'Emissions-Forecast-Data'!R28</f>
        <v>318753.67036193633</v>
      </c>
      <c r="I78" s="76">
        <f>'Emissions-Forecast-Data'!AB28</f>
        <v>575721.01771312382</v>
      </c>
      <c r="J78" s="76">
        <f>'Emissions-Forecast-Data'!AL28</f>
        <v>1021448.1358971058</v>
      </c>
      <c r="K78" s="76"/>
      <c r="P78" s="38"/>
    </row>
    <row r="79" spans="1:18">
      <c r="A79" s="38"/>
      <c r="E79" s="87"/>
      <c r="F79" s="87"/>
      <c r="G79" s="87"/>
      <c r="H79" s="87"/>
      <c r="I79" s="87"/>
      <c r="J79" s="87"/>
      <c r="K79" s="98"/>
      <c r="P79" s="38"/>
    </row>
    <row r="80" spans="1:18">
      <c r="A80" s="38"/>
      <c r="E80" s="87"/>
      <c r="F80" s="87"/>
      <c r="G80" s="87"/>
      <c r="H80" s="87"/>
      <c r="I80" s="87"/>
      <c r="J80" s="87"/>
      <c r="K80" s="87"/>
      <c r="P80" s="38"/>
    </row>
    <row r="81" spans="1:16">
      <c r="A81" s="38"/>
      <c r="E81" s="87"/>
      <c r="F81" s="87"/>
      <c r="G81" s="87"/>
      <c r="H81" s="87"/>
      <c r="I81" s="87"/>
      <c r="J81" s="87"/>
      <c r="K81" s="87"/>
      <c r="P81" s="38"/>
    </row>
    <row r="82" spans="1:16">
      <c r="A82" s="38"/>
      <c r="E82" s="87"/>
      <c r="F82" s="87"/>
      <c r="G82" s="87"/>
      <c r="H82" s="87"/>
      <c r="I82" s="87"/>
      <c r="J82" s="87"/>
      <c r="K82" s="87"/>
      <c r="P82" s="38"/>
    </row>
    <row r="83" spans="1:16" ht="51.75" customHeight="1">
      <c r="A83" s="38"/>
      <c r="B83" s="38"/>
      <c r="C83" s="38"/>
      <c r="D83" s="38"/>
      <c r="E83" s="99"/>
      <c r="F83" s="99"/>
      <c r="G83" s="99"/>
      <c r="H83" s="99"/>
      <c r="I83" s="99"/>
      <c r="J83" s="99"/>
      <c r="K83" s="99"/>
      <c r="L83" s="38"/>
      <c r="M83" s="38"/>
      <c r="N83" s="38"/>
      <c r="O83" s="38"/>
      <c r="P83" s="38"/>
    </row>
    <row r="84" spans="1:16" hidden="1">
      <c r="E84" s="87"/>
      <c r="F84" s="87"/>
      <c r="G84" s="87"/>
      <c r="H84" s="87"/>
      <c r="I84" s="87"/>
      <c r="J84" s="87"/>
      <c r="K84" s="87"/>
    </row>
    <row r="85" spans="1:16" hidden="1">
      <c r="E85" s="87"/>
      <c r="F85" s="87"/>
      <c r="G85" s="87"/>
      <c r="H85" s="87"/>
      <c r="I85" s="87"/>
      <c r="J85" s="87"/>
      <c r="K85" s="87"/>
    </row>
    <row r="86" spans="1:16" hidden="1">
      <c r="G86" s="100"/>
    </row>
    <row r="87" spans="1:16" hidden="1">
      <c r="G87" s="100"/>
    </row>
    <row r="88" spans="1:16" hidden="1">
      <c r="G88" s="100"/>
    </row>
    <row r="89" spans="1:16" hidden="1">
      <c r="G89" s="100"/>
    </row>
    <row r="111" spans="15:15" hidden="1">
      <c r="O111" s="73"/>
    </row>
    <row r="112" spans="15:15" hidden="1">
      <c r="O112" s="73"/>
    </row>
    <row r="113" spans="4:18" hidden="1">
      <c r="O113" s="73"/>
    </row>
    <row r="114" spans="4:18" hidden="1">
      <c r="D114" s="101"/>
      <c r="E114" s="101"/>
      <c r="G114" s="102"/>
      <c r="H114" s="73"/>
      <c r="I114" s="73"/>
      <c r="J114" s="73"/>
      <c r="K114" s="73"/>
      <c r="L114" s="73"/>
      <c r="M114" s="73"/>
      <c r="N114" s="73"/>
      <c r="O114" s="103"/>
      <c r="P114" s="73"/>
      <c r="Q114" s="73"/>
      <c r="R114" s="73"/>
    </row>
    <row r="115" spans="4:18" hidden="1">
      <c r="D115" s="101"/>
      <c r="E115" s="101"/>
      <c r="G115" s="102"/>
      <c r="H115" s="73"/>
      <c r="I115" s="73"/>
      <c r="J115" s="73"/>
      <c r="K115" s="73"/>
      <c r="L115" s="73"/>
      <c r="M115" s="73"/>
      <c r="N115" s="73"/>
      <c r="O115" s="103"/>
      <c r="P115" s="73"/>
      <c r="Q115" s="73"/>
      <c r="R115" s="73"/>
    </row>
    <row r="116" spans="4:18" hidden="1">
      <c r="D116" s="101"/>
      <c r="E116" s="101"/>
      <c r="G116" s="102"/>
      <c r="H116" s="73"/>
      <c r="I116" s="73"/>
      <c r="J116" s="73"/>
      <c r="K116" s="73"/>
      <c r="L116" s="73"/>
      <c r="M116" s="73"/>
      <c r="N116" s="73"/>
      <c r="O116" s="103"/>
      <c r="P116" s="73"/>
      <c r="Q116" s="73"/>
      <c r="R116" s="73"/>
    </row>
    <row r="117" spans="4:18" hidden="1">
      <c r="D117" s="101"/>
      <c r="E117" s="101"/>
      <c r="G117" s="102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4:18" hidden="1">
      <c r="D118" s="101"/>
      <c r="E118" s="101"/>
      <c r="G118" s="102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4:18" hidden="1">
      <c r="D119" s="101"/>
      <c r="E119" s="101"/>
      <c r="G119" s="102"/>
      <c r="H119" s="103"/>
      <c r="I119" s="103"/>
      <c r="J119" s="103"/>
      <c r="K119" s="103"/>
      <c r="L119" s="103"/>
      <c r="M119" s="103"/>
      <c r="N119" s="103"/>
      <c r="O119" s="73"/>
      <c r="P119" s="103"/>
      <c r="Q119" s="103"/>
      <c r="R119" s="103"/>
    </row>
    <row r="120" spans="4:18" hidden="1">
      <c r="D120" s="101"/>
      <c r="E120" s="101"/>
      <c r="G120" s="102"/>
      <c r="H120" s="103"/>
      <c r="I120" s="103"/>
      <c r="J120" s="103"/>
      <c r="K120" s="103"/>
      <c r="L120" s="103"/>
      <c r="M120" s="103"/>
      <c r="N120" s="103"/>
      <c r="O120" s="73"/>
      <c r="P120" s="103"/>
      <c r="Q120" s="103"/>
      <c r="R120" s="103"/>
    </row>
    <row r="121" spans="4:18" hidden="1">
      <c r="D121" s="101"/>
      <c r="E121" s="101"/>
      <c r="G121" s="102"/>
      <c r="H121" s="103"/>
      <c r="I121" s="103"/>
      <c r="J121" s="103"/>
      <c r="K121" s="103"/>
      <c r="L121" s="103"/>
      <c r="M121" s="103"/>
      <c r="N121" s="103"/>
      <c r="O121" s="73"/>
      <c r="P121" s="103"/>
      <c r="Q121" s="103"/>
      <c r="R121" s="103"/>
    </row>
    <row r="122" spans="4:18" hidden="1">
      <c r="D122" s="101"/>
      <c r="E122" s="101"/>
      <c r="G122" s="102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</row>
    <row r="123" spans="4:18" hidden="1">
      <c r="D123" s="101"/>
      <c r="E123" s="101"/>
      <c r="G123" s="102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</row>
    <row r="124" spans="4:18" hidden="1">
      <c r="D124" s="101"/>
      <c r="E124" s="101"/>
      <c r="G124" s="102"/>
      <c r="H124" s="73"/>
      <c r="I124" s="73"/>
      <c r="J124" s="73"/>
      <c r="K124" s="73"/>
      <c r="L124" s="73"/>
      <c r="M124" s="73"/>
      <c r="N124" s="73"/>
      <c r="O124" s="75"/>
      <c r="P124" s="73"/>
      <c r="Q124" s="73"/>
      <c r="R124" s="73"/>
    </row>
    <row r="125" spans="4:18" hidden="1">
      <c r="D125" s="101"/>
      <c r="E125" s="101"/>
      <c r="G125" s="102"/>
      <c r="H125" s="73"/>
      <c r="I125" s="73"/>
      <c r="J125" s="73"/>
      <c r="K125" s="73"/>
      <c r="L125" s="73"/>
      <c r="M125" s="73"/>
      <c r="N125" s="73"/>
      <c r="O125" s="75"/>
      <c r="P125" s="73"/>
      <c r="Q125" s="73"/>
      <c r="R125" s="73"/>
    </row>
    <row r="126" spans="4:18" hidden="1">
      <c r="D126" s="101"/>
      <c r="E126" s="101"/>
      <c r="G126" s="102"/>
      <c r="H126" s="73"/>
      <c r="I126" s="73"/>
      <c r="J126" s="73"/>
      <c r="K126" s="73"/>
      <c r="L126" s="73"/>
      <c r="M126" s="73"/>
      <c r="N126" s="73"/>
      <c r="O126" s="75"/>
      <c r="P126" s="73"/>
      <c r="Q126" s="73"/>
      <c r="R126" s="73"/>
    </row>
    <row r="127" spans="4:18" hidden="1">
      <c r="D127" s="101"/>
      <c r="E127" s="101"/>
      <c r="G127" s="102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</row>
    <row r="128" spans="4:18" hidden="1">
      <c r="D128" s="101"/>
      <c r="E128" s="101"/>
      <c r="G128" s="102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</row>
    <row r="129" spans="4:18" hidden="1">
      <c r="D129" s="101"/>
      <c r="E129" s="101"/>
      <c r="G129" s="102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</row>
    <row r="130" spans="4:18" hidden="1">
      <c r="D130" s="101"/>
      <c r="E130" s="101"/>
      <c r="G130" s="102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</row>
    <row r="131" spans="4:18" hidden="1">
      <c r="D131" s="101"/>
      <c r="E131" s="101"/>
      <c r="G131" s="102"/>
      <c r="H131" s="75"/>
      <c r="I131" s="75"/>
      <c r="J131" s="75"/>
      <c r="K131" s="75"/>
      <c r="L131" s="75"/>
      <c r="M131" s="75"/>
      <c r="N131" s="75"/>
      <c r="O131" s="104"/>
      <c r="P131" s="75"/>
      <c r="Q131" s="75"/>
      <c r="R131" s="75"/>
    </row>
    <row r="132" spans="4:18" hidden="1">
      <c r="D132" s="101"/>
      <c r="E132" s="101"/>
      <c r="G132" s="102"/>
      <c r="H132" s="75"/>
      <c r="I132" s="75"/>
      <c r="J132" s="75"/>
      <c r="K132" s="75"/>
      <c r="L132" s="75"/>
      <c r="M132" s="75"/>
      <c r="N132" s="75"/>
      <c r="O132" s="104"/>
      <c r="P132" s="75"/>
      <c r="Q132" s="75"/>
      <c r="R132" s="75"/>
    </row>
    <row r="133" spans="4:18" hidden="1">
      <c r="D133" s="101"/>
      <c r="E133" s="101"/>
      <c r="G133" s="102"/>
      <c r="H133" s="75"/>
      <c r="I133" s="75"/>
      <c r="J133" s="75"/>
      <c r="K133" s="75"/>
      <c r="L133" s="75"/>
      <c r="M133" s="75"/>
      <c r="N133" s="75"/>
      <c r="O133" s="104"/>
      <c r="P133" s="75"/>
      <c r="Q133" s="75"/>
      <c r="R133" s="75"/>
    </row>
    <row r="134" spans="4:18" hidden="1">
      <c r="D134" s="101"/>
      <c r="E134" s="101"/>
      <c r="G134" s="102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</row>
    <row r="135" spans="4:18" hidden="1">
      <c r="D135" s="101"/>
      <c r="E135" s="101"/>
      <c r="G135" s="102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</row>
    <row r="136" spans="4:18" hidden="1">
      <c r="D136" s="101"/>
      <c r="E136" s="101"/>
      <c r="G136" s="102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</row>
    <row r="137" spans="4:18" hidden="1">
      <c r="D137" s="101"/>
      <c r="E137" s="101"/>
      <c r="G137" s="102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</row>
    <row r="138" spans="4:18" hidden="1">
      <c r="D138" s="101"/>
      <c r="E138" s="101"/>
      <c r="G138" s="102"/>
      <c r="H138" s="104"/>
      <c r="I138" s="104"/>
      <c r="J138" s="104"/>
      <c r="K138" s="104"/>
      <c r="L138" s="104"/>
      <c r="M138" s="104"/>
      <c r="N138" s="104"/>
      <c r="P138" s="104"/>
      <c r="Q138" s="104"/>
      <c r="R138" s="104"/>
    </row>
    <row r="139" spans="4:18" hidden="1">
      <c r="D139" s="101"/>
      <c r="E139" s="101"/>
      <c r="G139" s="102"/>
      <c r="H139" s="104"/>
      <c r="I139" s="104"/>
      <c r="J139" s="104"/>
      <c r="K139" s="104"/>
      <c r="L139" s="104"/>
      <c r="M139" s="104"/>
      <c r="N139" s="104"/>
      <c r="P139" s="104"/>
      <c r="Q139" s="104"/>
      <c r="R139" s="104"/>
    </row>
    <row r="140" spans="4:18" hidden="1">
      <c r="D140" s="101"/>
      <c r="E140" s="101"/>
      <c r="G140" s="102"/>
      <c r="H140" s="104"/>
      <c r="I140" s="104"/>
      <c r="J140" s="104"/>
      <c r="K140" s="104"/>
      <c r="L140" s="104"/>
      <c r="M140" s="104"/>
      <c r="N140" s="104"/>
      <c r="P140" s="104"/>
      <c r="Q140" s="104"/>
      <c r="R140" s="104"/>
    </row>
    <row r="145" spans="8:18" hidden="1">
      <c r="O145" s="105"/>
    </row>
    <row r="146" spans="8:18" ht="14.25" hidden="1">
      <c r="O146" s="43"/>
    </row>
    <row r="147" spans="8:18" ht="14.25" hidden="1">
      <c r="O147" s="43"/>
    </row>
    <row r="148" spans="8:18" s="105" customFormat="1" ht="14.25" hidden="1">
      <c r="O148" s="43"/>
    </row>
    <row r="149" spans="8:18" ht="14.25" hidden="1"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</row>
    <row r="150" spans="8:18" ht="14.25" hidden="1"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</row>
    <row r="151" spans="8:18" ht="14.25" hidden="1"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</row>
    <row r="152" spans="8:18" ht="14.25" hidden="1"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</row>
    <row r="153" spans="8:18" ht="14.25" hidden="1">
      <c r="H153" s="43"/>
      <c r="I153" s="43"/>
      <c r="J153" s="43"/>
      <c r="K153" s="43"/>
      <c r="L153" s="43"/>
      <c r="M153" s="43"/>
      <c r="N153" s="43"/>
      <c r="O153" s="106"/>
      <c r="P153" s="43"/>
      <c r="Q153" s="43"/>
      <c r="R153" s="43"/>
    </row>
    <row r="154" spans="8:18" ht="14.25" hidden="1">
      <c r="H154" s="43"/>
      <c r="I154" s="43"/>
      <c r="J154" s="43"/>
      <c r="K154" s="43"/>
      <c r="L154" s="43"/>
      <c r="M154" s="43"/>
      <c r="N154" s="43"/>
      <c r="O154" s="106"/>
      <c r="P154" s="43"/>
      <c r="Q154" s="43"/>
      <c r="R154" s="43"/>
    </row>
    <row r="155" spans="8:18" ht="14.25" hidden="1">
      <c r="H155" s="43"/>
      <c r="I155" s="43"/>
      <c r="J155" s="43"/>
      <c r="K155" s="43"/>
      <c r="L155" s="43"/>
      <c r="M155" s="43"/>
      <c r="N155" s="43"/>
      <c r="O155" s="106"/>
      <c r="P155" s="43"/>
      <c r="Q155" s="43"/>
      <c r="R155" s="43"/>
    </row>
    <row r="156" spans="8:18" hidden="1"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</row>
    <row r="157" spans="8:18" hidden="1"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</row>
    <row r="158" spans="8:18" ht="14.25" hidden="1">
      <c r="H158" s="106"/>
      <c r="I158" s="106"/>
      <c r="J158" s="106"/>
      <c r="K158" s="106"/>
      <c r="L158" s="106"/>
      <c r="M158" s="106"/>
      <c r="N158" s="106"/>
      <c r="O158" s="43"/>
      <c r="P158" s="106"/>
      <c r="Q158" s="106"/>
      <c r="R158" s="106"/>
    </row>
    <row r="159" spans="8:18" ht="14.25" hidden="1">
      <c r="H159" s="106"/>
      <c r="I159" s="106"/>
      <c r="J159" s="106"/>
      <c r="K159" s="106"/>
      <c r="L159" s="106"/>
      <c r="M159" s="106"/>
      <c r="N159" s="106"/>
      <c r="O159" s="43"/>
      <c r="P159" s="106"/>
      <c r="Q159" s="106"/>
      <c r="R159" s="106"/>
    </row>
    <row r="160" spans="8:18" ht="14.25" hidden="1">
      <c r="H160" s="106"/>
      <c r="I160" s="106"/>
      <c r="J160" s="106"/>
      <c r="K160" s="106"/>
      <c r="L160" s="106"/>
      <c r="M160" s="106"/>
      <c r="N160" s="106"/>
      <c r="O160" s="43"/>
      <c r="P160" s="106"/>
      <c r="Q160" s="106"/>
      <c r="R160" s="106"/>
    </row>
    <row r="161" spans="8:18" ht="14.25" hidden="1"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</row>
    <row r="162" spans="8:18" ht="14.25" hidden="1"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</row>
    <row r="163" spans="8:18" ht="14.25" hidden="1"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</row>
    <row r="164" spans="8:18" ht="14.25" hidden="1"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</row>
    <row r="165" spans="8:18" ht="14.25" hidden="1"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</row>
    <row r="166" spans="8:18" ht="14.25" hidden="1">
      <c r="H166" s="43"/>
      <c r="I166" s="43"/>
      <c r="J166" s="43"/>
      <c r="K166" s="43"/>
      <c r="L166" s="43"/>
      <c r="M166" s="43"/>
      <c r="N166" s="43"/>
      <c r="O166" s="73"/>
      <c r="P166" s="43"/>
      <c r="Q166" s="43"/>
      <c r="R166" s="43"/>
    </row>
    <row r="167" spans="8:18" ht="14.25" hidden="1">
      <c r="H167" s="43"/>
      <c r="I167" s="43"/>
      <c r="J167" s="43"/>
      <c r="K167" s="43"/>
      <c r="L167" s="43"/>
      <c r="M167" s="43"/>
      <c r="N167" s="43"/>
      <c r="O167" s="73"/>
      <c r="P167" s="43"/>
      <c r="Q167" s="43"/>
      <c r="R167" s="43"/>
    </row>
    <row r="168" spans="8:18" ht="14.25" hidden="1">
      <c r="H168" s="43"/>
      <c r="I168" s="43"/>
      <c r="J168" s="43"/>
      <c r="K168" s="43"/>
      <c r="L168" s="43"/>
      <c r="M168" s="43"/>
      <c r="N168" s="43"/>
      <c r="P168" s="43"/>
      <c r="Q168" s="43"/>
      <c r="R168" s="43"/>
    </row>
    <row r="169" spans="8:18" hidden="1">
      <c r="H169" s="73"/>
      <c r="I169" s="73"/>
      <c r="J169" s="73"/>
      <c r="K169" s="73"/>
      <c r="L169" s="73"/>
      <c r="M169" s="73"/>
      <c r="N169" s="73"/>
      <c r="O169" s="75"/>
      <c r="P169" s="73"/>
      <c r="Q169" s="73"/>
      <c r="R169" s="73"/>
    </row>
    <row r="170" spans="8:18" hidden="1">
      <c r="H170" s="73"/>
      <c r="I170" s="73"/>
      <c r="J170" s="73"/>
      <c r="K170" s="73"/>
      <c r="L170" s="73"/>
      <c r="M170" s="73"/>
      <c r="N170" s="73"/>
      <c r="P170" s="73"/>
      <c r="Q170" s="73"/>
      <c r="R170" s="73"/>
    </row>
    <row r="172" spans="8:18" hidden="1">
      <c r="H172" s="75"/>
      <c r="I172" s="75"/>
      <c r="J172" s="75"/>
      <c r="K172" s="75"/>
      <c r="L172" s="75"/>
      <c r="M172" s="75"/>
      <c r="N172" s="75"/>
      <c r="P172" s="75"/>
      <c r="Q172" s="75"/>
      <c r="R172" s="75"/>
    </row>
    <row r="177" s="39" customFormat="1" hidden="1"/>
    <row r="178" s="39" customFormat="1" hidden="1"/>
    <row r="179" s="39" customFormat="1" hidden="1"/>
    <row r="180" s="39" customFormat="1" hidden="1"/>
    <row r="181" s="39" customFormat="1" hidden="1"/>
    <row r="182" s="39" customFormat="1" hidden="1"/>
    <row r="183" s="39" customFormat="1" hidden="1"/>
    <row r="184" s="39" customFormat="1" hidden="1"/>
  </sheetData>
  <sheetProtection algorithmName="SHA-512" hashValue="qilp2fl7DIIc5xQQrQvb/KC6rc/5UXohLOkmpx9KJha5K37wuYE9sR/65l0CNlBDxxpbaPGdq9vS4uTrtoibtA==" saltValue="vtFPUULVWGuClrWE6F7DfA==" spinCount="100000" sheet="1" objects="1" scenarios="1"/>
  <mergeCells count="10">
    <mergeCell ref="H18:M20"/>
    <mergeCell ref="N18:N19"/>
    <mergeCell ref="H21:M23"/>
    <mergeCell ref="E31:E33"/>
    <mergeCell ref="B1:C2"/>
    <mergeCell ref="H5:N6"/>
    <mergeCell ref="H8:M10"/>
    <mergeCell ref="N8:N9"/>
    <mergeCell ref="H11:M13"/>
    <mergeCell ref="H15:N16"/>
  </mergeCells>
  <printOptions horizontalCentered="1" verticalCentered="1"/>
  <pageMargins left="0" right="0" top="0" bottom="0" header="0" footer="0"/>
  <pageSetup scale="44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8FE76-4AB9-4F3C-B42B-2F29D3AAE9B6}">
  <sheetPr>
    <tabColor theme="6"/>
    <pageSetUpPr fitToPage="1"/>
  </sheetPr>
  <dimension ref="A1:AU43"/>
  <sheetViews>
    <sheetView showGridLines="0" zoomScale="115" zoomScaleNormal="115" workbookViewId="0">
      <selection activeCell="AB28" sqref="AB28"/>
    </sheetView>
  </sheetViews>
  <sheetFormatPr defaultColWidth="0" defaultRowHeight="15" customHeight="1" zeroHeight="1" outlineLevelCol="1"/>
  <cols>
    <col min="1" max="1" width="4.75" style="113" customWidth="1"/>
    <col min="2" max="2" width="15.75" style="113" customWidth="1"/>
    <col min="3" max="3" width="59.625" style="113" customWidth="1"/>
    <col min="4" max="7" width="15.25" style="113" customWidth="1" outlineLevel="1"/>
    <col min="8" max="18" width="15.375" style="113" customWidth="1"/>
    <col min="19" max="35" width="15.25" style="113" customWidth="1"/>
    <col min="36" max="38" width="15.375" style="113" customWidth="1"/>
    <col min="39" max="39" width="9.625" style="113" customWidth="1"/>
    <col min="40" max="40" width="9.625" style="113" hidden="1" customWidth="1"/>
    <col min="41" max="41" width="19.125" style="113" hidden="1" customWidth="1"/>
    <col min="42" max="47" width="0" style="113" hidden="1" customWidth="1"/>
    <col min="48" max="16384" width="9.625" style="113" hidden="1"/>
  </cols>
  <sheetData>
    <row r="1" spans="1:47" s="109" customFormat="1" ht="45">
      <c r="A1" s="107"/>
      <c r="B1" s="150" t="s">
        <v>105</v>
      </c>
      <c r="C1" s="150"/>
      <c r="D1" s="107"/>
      <c r="E1" s="107"/>
      <c r="F1" s="107"/>
      <c r="G1" s="107"/>
      <c r="H1" s="107"/>
      <c r="I1" s="107"/>
      <c r="J1" s="107"/>
      <c r="K1" s="107"/>
      <c r="L1" s="108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47" s="40" customFormat="1" ht="14.25">
      <c r="A2" s="110"/>
      <c r="B2" s="111"/>
      <c r="C2" s="110"/>
      <c r="D2" s="111"/>
      <c r="E2" s="111"/>
      <c r="F2" s="111"/>
      <c r="G2" s="111"/>
      <c r="H2" s="111"/>
      <c r="I2" s="110"/>
      <c r="J2" s="110"/>
      <c r="K2" s="110"/>
      <c r="L2" s="112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</row>
    <row r="3" spans="1:47" s="39" customFormat="1" ht="12.75"/>
    <row r="4" spans="1:47" ht="20.25">
      <c r="B4" s="151" t="s">
        <v>106</v>
      </c>
      <c r="C4" s="151"/>
      <c r="D4" s="151" t="s">
        <v>107</v>
      </c>
      <c r="E4" s="151"/>
      <c r="F4" s="151"/>
      <c r="G4" s="151"/>
      <c r="H4" s="151" t="s">
        <v>108</v>
      </c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</row>
    <row r="5" spans="1:47" s="116" customFormat="1" ht="14.25">
      <c r="A5" s="39"/>
      <c r="B5" s="114" t="s">
        <v>109</v>
      </c>
      <c r="C5" s="114" t="s">
        <v>110</v>
      </c>
      <c r="D5" s="115">
        <v>2016</v>
      </c>
      <c r="E5" s="115">
        <v>2017</v>
      </c>
      <c r="F5" s="115">
        <v>2018</v>
      </c>
      <c r="G5" s="115">
        <v>2019</v>
      </c>
      <c r="H5" s="115">
        <v>2020</v>
      </c>
      <c r="I5" s="115">
        <v>2021</v>
      </c>
      <c r="J5" s="115">
        <v>2022</v>
      </c>
      <c r="K5" s="115">
        <v>2023</v>
      </c>
      <c r="L5" s="115">
        <v>2024</v>
      </c>
      <c r="M5" s="115">
        <v>2025</v>
      </c>
      <c r="N5" s="115">
        <v>2026</v>
      </c>
      <c r="O5" s="115">
        <v>2027</v>
      </c>
      <c r="P5" s="115">
        <v>2028</v>
      </c>
      <c r="Q5" s="115">
        <v>2029</v>
      </c>
      <c r="R5" s="115">
        <v>2030</v>
      </c>
      <c r="S5" s="115">
        <v>2031</v>
      </c>
      <c r="T5" s="115">
        <v>2032</v>
      </c>
      <c r="U5" s="115">
        <v>2033</v>
      </c>
      <c r="V5" s="115">
        <v>2034</v>
      </c>
      <c r="W5" s="115">
        <v>2035</v>
      </c>
      <c r="X5" s="115">
        <v>2036</v>
      </c>
      <c r="Y5" s="115">
        <v>2037</v>
      </c>
      <c r="Z5" s="115">
        <v>2038</v>
      </c>
      <c r="AA5" s="115">
        <v>2039</v>
      </c>
      <c r="AB5" s="115">
        <v>2040</v>
      </c>
      <c r="AC5" s="115">
        <v>2041</v>
      </c>
      <c r="AD5" s="115">
        <v>2042</v>
      </c>
      <c r="AE5" s="115">
        <v>2043</v>
      </c>
      <c r="AF5" s="115">
        <v>2044</v>
      </c>
      <c r="AG5" s="115">
        <v>2045</v>
      </c>
      <c r="AH5" s="115">
        <v>2046</v>
      </c>
      <c r="AI5" s="115">
        <v>2047</v>
      </c>
      <c r="AJ5" s="115">
        <v>2048</v>
      </c>
      <c r="AK5" s="115">
        <v>2049</v>
      </c>
      <c r="AL5" s="115">
        <v>2050</v>
      </c>
      <c r="AM5" s="113"/>
      <c r="AN5" s="113"/>
      <c r="AO5" s="113"/>
      <c r="AP5" s="113"/>
      <c r="AQ5" s="113"/>
      <c r="AR5" s="113"/>
      <c r="AS5" s="113"/>
      <c r="AT5" s="113"/>
      <c r="AU5" s="113"/>
    </row>
    <row r="6" spans="1:47" s="39" customFormat="1" ht="14.25">
      <c r="B6" s="39" t="s">
        <v>111</v>
      </c>
      <c r="C6" s="39" t="s">
        <v>101</v>
      </c>
      <c r="D6" s="117">
        <v>1017275.18534635</v>
      </c>
      <c r="E6" s="117">
        <v>1066639.8218135936</v>
      </c>
      <c r="F6" s="117">
        <v>1001699.1716924573</v>
      </c>
      <c r="G6" s="117">
        <v>1041323.0093062379</v>
      </c>
      <c r="H6" s="117">
        <v>1052660.7362167679</v>
      </c>
      <c r="I6" s="117">
        <v>1058423.4135573399</v>
      </c>
      <c r="J6" s="117">
        <v>1070412.2404745533</v>
      </c>
      <c r="K6" s="117">
        <v>1083958.9369080844</v>
      </c>
      <c r="L6" s="117">
        <v>1097680.3301080246</v>
      </c>
      <c r="M6" s="117">
        <v>1111579.7917219659</v>
      </c>
      <c r="N6" s="117">
        <v>1126642.5491419521</v>
      </c>
      <c r="O6" s="117">
        <v>1138390.218695536</v>
      </c>
      <c r="P6" s="117">
        <v>1150160.3820883143</v>
      </c>
      <c r="Q6" s="117">
        <v>1161944.2232140361</v>
      </c>
      <c r="R6" s="117">
        <v>1173737.3070945768</v>
      </c>
      <c r="S6" s="117">
        <v>1185548.3167763974</v>
      </c>
      <c r="T6" s="117">
        <v>1197348.8172632058</v>
      </c>
      <c r="U6" s="117">
        <v>1209151.886301907</v>
      </c>
      <c r="V6" s="117">
        <v>1220962.9704113533</v>
      </c>
      <c r="W6" s="117">
        <v>1232785.3455111813</v>
      </c>
      <c r="X6" s="117">
        <v>1244628.8538286542</v>
      </c>
      <c r="Y6" s="117">
        <v>1256512.0882559067</v>
      </c>
      <c r="Z6" s="117">
        <v>1268427.4455827449</v>
      </c>
      <c r="AA6" s="117">
        <v>1280379.3498929525</v>
      </c>
      <c r="AB6" s="117">
        <v>1292370.0555487711</v>
      </c>
      <c r="AC6" s="117">
        <v>1304424.7654882018</v>
      </c>
      <c r="AD6" s="117">
        <v>1316498.803592959</v>
      </c>
      <c r="AE6" s="117">
        <v>1328615.2184622257</v>
      </c>
      <c r="AF6" s="117">
        <v>1340779.6004290076</v>
      </c>
      <c r="AG6" s="117">
        <v>1352995.3710391521</v>
      </c>
      <c r="AH6" s="117">
        <v>1365288.9013604182</v>
      </c>
      <c r="AI6" s="117">
        <v>1377635.2499256686</v>
      </c>
      <c r="AJ6" s="117">
        <v>1390044.4381965958</v>
      </c>
      <c r="AK6" s="117">
        <v>1402522.1354546002</v>
      </c>
      <c r="AL6" s="117">
        <v>1415078.3957404329</v>
      </c>
      <c r="AM6" s="113"/>
      <c r="AN6" s="113"/>
      <c r="AO6" s="113"/>
      <c r="AP6" s="113"/>
      <c r="AQ6" s="113"/>
      <c r="AR6" s="113"/>
      <c r="AS6" s="113"/>
      <c r="AT6" s="113"/>
      <c r="AU6" s="113"/>
    </row>
    <row r="7" spans="1:47" s="39" customFormat="1" ht="14.25">
      <c r="B7" s="39" t="s">
        <v>111</v>
      </c>
      <c r="C7" s="39" t="s">
        <v>3</v>
      </c>
      <c r="D7" s="117">
        <v>788318.15291131334</v>
      </c>
      <c r="E7" s="117">
        <v>812638.8919185861</v>
      </c>
      <c r="F7" s="117">
        <v>853524.89024223934</v>
      </c>
      <c r="G7" s="117">
        <v>850482.9213043832</v>
      </c>
      <c r="H7" s="117">
        <v>863556.35492577462</v>
      </c>
      <c r="I7" s="117">
        <v>867977.0979018067</v>
      </c>
      <c r="J7" s="117">
        <v>881746.88768589729</v>
      </c>
      <c r="K7" s="117">
        <v>888337.17312209681</v>
      </c>
      <c r="L7" s="117">
        <v>894927.45855829655</v>
      </c>
      <c r="M7" s="117">
        <v>901517.74399449641</v>
      </c>
      <c r="N7" s="117">
        <v>909547.45280463737</v>
      </c>
      <c r="O7" s="117">
        <v>917418.64891842683</v>
      </c>
      <c r="P7" s="117">
        <v>925204.98469982622</v>
      </c>
      <c r="Q7" s="117">
        <v>932892.049903712</v>
      </c>
      <c r="R7" s="117">
        <v>940471.83883834968</v>
      </c>
      <c r="S7" s="117">
        <v>947955.55947216856</v>
      </c>
      <c r="T7" s="117">
        <v>955299.98106979928</v>
      </c>
      <c r="U7" s="117">
        <v>962522.71615305857</v>
      </c>
      <c r="V7" s="117">
        <v>969630.16927533527</v>
      </c>
      <c r="W7" s="117">
        <v>976625.54271332291</v>
      </c>
      <c r="X7" s="117">
        <v>983521.64557379682</v>
      </c>
      <c r="Y7" s="117">
        <v>990344.09607030964</v>
      </c>
      <c r="Z7" s="117">
        <v>997080.08509608521</v>
      </c>
      <c r="AA7" s="117">
        <v>1003734.4160661646</v>
      </c>
      <c r="AB7" s="117">
        <v>1010308.6901188941</v>
      </c>
      <c r="AC7" s="117">
        <v>1016838.1322979084</v>
      </c>
      <c r="AD7" s="117">
        <v>1023255.4947926335</v>
      </c>
      <c r="AE7" s="117">
        <v>1029592.800370009</v>
      </c>
      <c r="AF7" s="117">
        <v>1035856.4535834232</v>
      </c>
      <c r="AG7" s="117">
        <v>1042049.6567095701</v>
      </c>
      <c r="AH7" s="117">
        <v>1048209.2359304304</v>
      </c>
      <c r="AI7" s="117">
        <v>1054296.7639256758</v>
      </c>
      <c r="AJ7" s="117">
        <v>1060325.0498020831</v>
      </c>
      <c r="AK7" s="117">
        <v>1066300.4981130394</v>
      </c>
      <c r="AL7" s="117">
        <v>1072235.9179653213</v>
      </c>
      <c r="AM7" s="113"/>
      <c r="AN7" s="113"/>
      <c r="AO7" s="113"/>
      <c r="AP7" s="113"/>
      <c r="AQ7" s="113"/>
      <c r="AR7" s="113"/>
      <c r="AS7" s="113"/>
      <c r="AT7" s="113"/>
      <c r="AU7" s="113"/>
    </row>
    <row r="8" spans="1:47" s="39" customFormat="1" ht="14.25">
      <c r="B8" s="39" t="s">
        <v>111</v>
      </c>
      <c r="C8" s="39" t="s">
        <v>10</v>
      </c>
      <c r="D8" s="117">
        <v>117501.98</v>
      </c>
      <c r="E8" s="117">
        <v>109009.04</v>
      </c>
      <c r="F8" s="117">
        <v>110784.02</v>
      </c>
      <c r="G8" s="117">
        <v>116166.86</v>
      </c>
      <c r="H8" s="117">
        <v>117949.63433049092</v>
      </c>
      <c r="I8" s="117">
        <v>118553.4455519796</v>
      </c>
      <c r="J8" s="117">
        <v>120434.20488005012</v>
      </c>
      <c r="K8" s="117">
        <v>121334.34504218247</v>
      </c>
      <c r="L8" s="117">
        <v>122234.48520431481</v>
      </c>
      <c r="M8" s="117">
        <v>123134.62536644717</v>
      </c>
      <c r="N8" s="117">
        <v>124231.37048624644</v>
      </c>
      <c r="O8" s="117">
        <v>125306.46500447835</v>
      </c>
      <c r="P8" s="117">
        <v>126369.96879661872</v>
      </c>
      <c r="Q8" s="117">
        <v>127419.91362616132</v>
      </c>
      <c r="R8" s="117">
        <v>128455.20602838058</v>
      </c>
      <c r="S8" s="117">
        <v>129477.37685389242</v>
      </c>
      <c r="T8" s="117">
        <v>130480.52139317839</v>
      </c>
      <c r="U8" s="117">
        <v>131467.04526863489</v>
      </c>
      <c r="V8" s="117">
        <v>132437.82325204244</v>
      </c>
      <c r="W8" s="117">
        <v>133393.29272929131</v>
      </c>
      <c r="X8" s="117">
        <v>134335.20324394241</v>
      </c>
      <c r="Y8" s="117">
        <v>135267.05388311783</v>
      </c>
      <c r="Z8" s="117">
        <v>136187.09510325649</v>
      </c>
      <c r="AA8" s="117">
        <v>137095.98298319386</v>
      </c>
      <c r="AB8" s="117">
        <v>137993.93621587494</v>
      </c>
      <c r="AC8" s="117">
        <v>138885.76604609258</v>
      </c>
      <c r="AD8" s="117">
        <v>139762.28737015149</v>
      </c>
      <c r="AE8" s="117">
        <v>140627.87404695418</v>
      </c>
      <c r="AF8" s="117">
        <v>141483.40084828113</v>
      </c>
      <c r="AG8" s="117">
        <v>142329.30516002263</v>
      </c>
      <c r="AH8" s="117">
        <v>143170.61691991647</v>
      </c>
      <c r="AI8" s="117">
        <v>144002.08749727978</v>
      </c>
      <c r="AJ8" s="117">
        <v>144825.46643567341</v>
      </c>
      <c r="AK8" s="117">
        <v>145641.62850687795</v>
      </c>
      <c r="AL8" s="117">
        <v>146452.32325445442</v>
      </c>
      <c r="AM8" s="113"/>
      <c r="AN8" s="113"/>
      <c r="AO8" s="113"/>
      <c r="AP8" s="113"/>
      <c r="AQ8" s="113"/>
      <c r="AR8" s="113"/>
      <c r="AS8" s="113"/>
      <c r="AT8" s="113"/>
      <c r="AU8" s="113"/>
    </row>
    <row r="9" spans="1:47" s="39" customFormat="1" ht="14.25">
      <c r="B9" s="39" t="s">
        <v>111</v>
      </c>
      <c r="C9" s="39" t="s">
        <v>103</v>
      </c>
      <c r="D9" s="117">
        <v>3073.7744999999995</v>
      </c>
      <c r="E9" s="117">
        <v>3333.361321085672</v>
      </c>
      <c r="F9" s="117">
        <v>3120.9934618966108</v>
      </c>
      <c r="G9" s="117">
        <v>2490.470777744069</v>
      </c>
      <c r="H9" s="117">
        <v>2502.0232801840516</v>
      </c>
      <c r="I9" s="117">
        <v>2514.8317110162152</v>
      </c>
      <c r="J9" s="117">
        <v>2554.7275839450831</v>
      </c>
      <c r="K9" s="117">
        <v>2573.8219342910388</v>
      </c>
      <c r="L9" s="117">
        <v>2592.916284636995</v>
      </c>
      <c r="M9" s="117">
        <v>2612.0106349829516</v>
      </c>
      <c r="N9" s="117">
        <v>2635.2754957664711</v>
      </c>
      <c r="O9" s="117">
        <v>2658.0810901058103</v>
      </c>
      <c r="P9" s="117">
        <v>2680.6408145305882</v>
      </c>
      <c r="Q9" s="117">
        <v>2702.9129175458784</v>
      </c>
      <c r="R9" s="117">
        <v>2724.8742038767227</v>
      </c>
      <c r="S9" s="117">
        <v>2746.5571469080637</v>
      </c>
      <c r="T9" s="117">
        <v>2767.8364921551238</v>
      </c>
      <c r="U9" s="117">
        <v>2788.7632692228126</v>
      </c>
      <c r="V9" s="117">
        <v>2809.3560343310965</v>
      </c>
      <c r="W9" s="117">
        <v>2829.6240655899601</v>
      </c>
      <c r="X9" s="117">
        <v>2849.6044754393365</v>
      </c>
      <c r="Y9" s="117">
        <v>2869.3714887590932</v>
      </c>
      <c r="Z9" s="117">
        <v>2888.8879931092961</v>
      </c>
      <c r="AA9" s="117">
        <v>2908.1679056549219</v>
      </c>
      <c r="AB9" s="117">
        <v>2927.2158654509599</v>
      </c>
      <c r="AC9" s="117">
        <v>2946.1339317072307</v>
      </c>
      <c r="AD9" s="117">
        <v>2964.7272641140798</v>
      </c>
      <c r="AE9" s="117">
        <v>2983.0886437713425</v>
      </c>
      <c r="AF9" s="117">
        <v>3001.2366268989858</v>
      </c>
      <c r="AG9" s="117">
        <v>3019.1804916069932</v>
      </c>
      <c r="AH9" s="117">
        <v>3037.0269361601745</v>
      </c>
      <c r="AI9" s="117">
        <v>3054.6646232387275</v>
      </c>
      <c r="AJ9" s="117">
        <v>3072.1306652825865</v>
      </c>
      <c r="AK9" s="117">
        <v>3089.4436185117183</v>
      </c>
      <c r="AL9" s="117">
        <v>3106.6405953660578</v>
      </c>
      <c r="AM9" s="113"/>
      <c r="AN9" s="113"/>
      <c r="AO9" s="113"/>
      <c r="AP9" s="113"/>
      <c r="AQ9" s="113"/>
      <c r="AR9" s="113"/>
      <c r="AS9" s="113"/>
      <c r="AT9" s="113"/>
      <c r="AU9" s="113"/>
    </row>
    <row r="10" spans="1:47" s="39" customFormat="1" ht="14.25">
      <c r="B10" s="39" t="s">
        <v>111</v>
      </c>
      <c r="C10" s="39" t="s">
        <v>32</v>
      </c>
      <c r="D10" s="117">
        <v>111973</v>
      </c>
      <c r="E10" s="117">
        <v>115518</v>
      </c>
      <c r="F10" s="117">
        <v>116782</v>
      </c>
      <c r="G10" s="117">
        <v>120812</v>
      </c>
      <c r="H10" s="117">
        <v>121805.80520768062</v>
      </c>
      <c r="I10" s="117">
        <v>123293.26608531663</v>
      </c>
      <c r="J10" s="117">
        <v>125249.21902450445</v>
      </c>
      <c r="K10" s="117">
        <v>126185.34719865525</v>
      </c>
      <c r="L10" s="117">
        <v>127121.4753728061</v>
      </c>
      <c r="M10" s="117">
        <v>128057.60354695693</v>
      </c>
      <c r="N10" s="117">
        <v>129198.19703416935</v>
      </c>
      <c r="O10" s="117">
        <v>130316.27431894231</v>
      </c>
      <c r="P10" s="117">
        <v>131422.29747513655</v>
      </c>
      <c r="Q10" s="117">
        <v>132514.21957525756</v>
      </c>
      <c r="R10" s="117">
        <v>133590.90343736397</v>
      </c>
      <c r="S10" s="117">
        <v>134653.94111617375</v>
      </c>
      <c r="T10" s="117">
        <v>135697.19182920337</v>
      </c>
      <c r="U10" s="117">
        <v>136723.15737672383</v>
      </c>
      <c r="V10" s="117">
        <v>137732.74750428836</v>
      </c>
      <c r="W10" s="117">
        <v>138726.41708467342</v>
      </c>
      <c r="X10" s="117">
        <v>139705.9856089853</v>
      </c>
      <c r="Y10" s="117">
        <v>140675.09205943637</v>
      </c>
      <c r="Z10" s="117">
        <v>141631.91694492046</v>
      </c>
      <c r="AA10" s="117">
        <v>142577.14257460242</v>
      </c>
      <c r="AB10" s="117">
        <v>143510.99638487044</v>
      </c>
      <c r="AC10" s="117">
        <v>144438.48197626675</v>
      </c>
      <c r="AD10" s="117">
        <v>145350.04702048359</v>
      </c>
      <c r="AE10" s="117">
        <v>146250.24024528649</v>
      </c>
      <c r="AF10" s="117">
        <v>147139.97139622871</v>
      </c>
      <c r="AG10" s="117">
        <v>148019.69534608666</v>
      </c>
      <c r="AH10" s="117">
        <v>148894.6431317908</v>
      </c>
      <c r="AI10" s="117">
        <v>149759.35628002245</v>
      </c>
      <c r="AJ10" s="117">
        <v>150615.65428188784</v>
      </c>
      <c r="AK10" s="117">
        <v>151464.44688294004</v>
      </c>
      <c r="AL10" s="117">
        <v>152307.5535742853</v>
      </c>
      <c r="AM10" s="113"/>
      <c r="AN10" s="113"/>
      <c r="AO10" s="113"/>
      <c r="AP10" s="113"/>
      <c r="AQ10" s="113"/>
      <c r="AR10" s="113"/>
      <c r="AS10" s="113"/>
      <c r="AT10" s="113"/>
      <c r="AU10" s="113"/>
    </row>
    <row r="11" spans="1:47" s="39" customFormat="1" ht="14.25">
      <c r="D11" s="101"/>
      <c r="E11" s="101"/>
      <c r="F11" s="101"/>
      <c r="G11" s="101"/>
      <c r="H11" s="101"/>
      <c r="J11" s="102"/>
      <c r="K11" s="65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113"/>
      <c r="AN11" s="113"/>
      <c r="AO11" s="113"/>
      <c r="AP11" s="113"/>
      <c r="AQ11" s="113"/>
      <c r="AR11" s="113"/>
      <c r="AS11" s="113"/>
      <c r="AT11" s="113"/>
      <c r="AU11" s="113"/>
    </row>
    <row r="12" spans="1:47" s="39" customFormat="1" ht="14.25">
      <c r="D12" s="101"/>
      <c r="E12" s="101"/>
      <c r="F12" s="101"/>
      <c r="G12" s="101"/>
      <c r="H12" s="101"/>
      <c r="J12" s="102"/>
      <c r="K12" s="65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113"/>
      <c r="AN12" s="113"/>
      <c r="AO12" s="113"/>
      <c r="AP12" s="113"/>
      <c r="AQ12" s="113"/>
      <c r="AR12" s="113"/>
      <c r="AS12" s="113"/>
      <c r="AT12" s="113"/>
      <c r="AU12" s="113"/>
    </row>
    <row r="13" spans="1:47" s="116" customFormat="1" ht="14.25">
      <c r="A13" s="39"/>
      <c r="B13" s="114" t="s">
        <v>109</v>
      </c>
      <c r="C13" s="114" t="s">
        <v>110</v>
      </c>
      <c r="D13" s="115">
        <v>2016</v>
      </c>
      <c r="E13" s="115">
        <v>2017</v>
      </c>
      <c r="F13" s="115">
        <v>2018</v>
      </c>
      <c r="G13" s="115">
        <v>2019</v>
      </c>
      <c r="H13" s="115">
        <v>2020</v>
      </c>
      <c r="I13" s="115">
        <v>2021</v>
      </c>
      <c r="J13" s="115">
        <v>2022</v>
      </c>
      <c r="K13" s="115">
        <v>2023</v>
      </c>
      <c r="L13" s="115">
        <v>2024</v>
      </c>
      <c r="M13" s="115">
        <v>2025</v>
      </c>
      <c r="N13" s="115">
        <v>2026</v>
      </c>
      <c r="O13" s="115">
        <v>2027</v>
      </c>
      <c r="P13" s="115">
        <v>2028</v>
      </c>
      <c r="Q13" s="115">
        <v>2029</v>
      </c>
      <c r="R13" s="115">
        <v>2030</v>
      </c>
      <c r="S13" s="115">
        <v>2031</v>
      </c>
      <c r="T13" s="115">
        <v>2032</v>
      </c>
      <c r="U13" s="115">
        <v>2033</v>
      </c>
      <c r="V13" s="115">
        <v>2034</v>
      </c>
      <c r="W13" s="115">
        <v>2035</v>
      </c>
      <c r="X13" s="115">
        <v>2036</v>
      </c>
      <c r="Y13" s="115">
        <v>2037</v>
      </c>
      <c r="Z13" s="115">
        <v>2038</v>
      </c>
      <c r="AA13" s="115">
        <v>2039</v>
      </c>
      <c r="AB13" s="115">
        <v>2040</v>
      </c>
      <c r="AC13" s="115">
        <v>2041</v>
      </c>
      <c r="AD13" s="115">
        <v>2042</v>
      </c>
      <c r="AE13" s="115">
        <v>2043</v>
      </c>
      <c r="AF13" s="115">
        <v>2044</v>
      </c>
      <c r="AG13" s="115">
        <v>2045</v>
      </c>
      <c r="AH13" s="115">
        <v>2046</v>
      </c>
      <c r="AI13" s="115">
        <v>2047</v>
      </c>
      <c r="AJ13" s="115">
        <v>2048</v>
      </c>
      <c r="AK13" s="115">
        <v>2049</v>
      </c>
      <c r="AL13" s="115">
        <v>2050</v>
      </c>
      <c r="AM13" s="113"/>
      <c r="AN13" s="113"/>
      <c r="AO13" s="113"/>
      <c r="AP13" s="113"/>
      <c r="AQ13" s="113"/>
      <c r="AR13" s="113"/>
      <c r="AS13" s="113"/>
      <c r="AT13" s="113"/>
      <c r="AU13" s="113"/>
    </row>
    <row r="14" spans="1:47" s="39" customFormat="1" ht="14.25">
      <c r="B14" s="39" t="s">
        <v>111</v>
      </c>
      <c r="C14" s="39" t="s">
        <v>112</v>
      </c>
      <c r="D14" s="118">
        <v>2038142.0927576637</v>
      </c>
      <c r="E14" s="118">
        <v>2107139.1150532654</v>
      </c>
      <c r="F14" s="118">
        <v>2085911.0753965934</v>
      </c>
      <c r="G14" s="118">
        <v>2131275.2613883652</v>
      </c>
      <c r="H14" s="118">
        <v>2158474.553960898</v>
      </c>
      <c r="I14" s="118">
        <v>2170762.054807459</v>
      </c>
      <c r="J14" s="118">
        <v>2200397.2796489503</v>
      </c>
      <c r="K14" s="118">
        <v>2222389.6242053099</v>
      </c>
      <c r="L14" s="118">
        <v>2244556.665528079</v>
      </c>
      <c r="M14" s="118">
        <v>2266901.7752648494</v>
      </c>
      <c r="N14" s="118">
        <v>2292254.844962772</v>
      </c>
      <c r="O14" s="118">
        <v>2314089.6880274895</v>
      </c>
      <c r="P14" s="118">
        <v>2335838.2738744263</v>
      </c>
      <c r="Q14" s="118">
        <v>2357473.319236713</v>
      </c>
      <c r="R14" s="118">
        <v>2378980.1296025473</v>
      </c>
      <c r="S14" s="118">
        <v>2400381.7513655405</v>
      </c>
      <c r="T14" s="118">
        <v>2421594.3480475419</v>
      </c>
      <c r="U14" s="118">
        <v>2442653.5683695469</v>
      </c>
      <c r="V14" s="118">
        <v>2463573.0664773504</v>
      </c>
      <c r="W14" s="118">
        <v>2484360.2221040586</v>
      </c>
      <c r="X14" s="118">
        <v>2505041.292730818</v>
      </c>
      <c r="Y14" s="118">
        <v>2525667.7017575298</v>
      </c>
      <c r="Z14" s="118">
        <v>2546215.4307201165</v>
      </c>
      <c r="AA14" s="118">
        <v>2566695.059422568</v>
      </c>
      <c r="AB14" s="118">
        <v>2587110.8941338612</v>
      </c>
      <c r="AC14" s="118">
        <v>2607533.2797401766</v>
      </c>
      <c r="AD14" s="118">
        <v>2627831.3600403415</v>
      </c>
      <c r="AE14" s="118">
        <v>2648069.2217682465</v>
      </c>
      <c r="AF14" s="118">
        <v>2668260.6628838396</v>
      </c>
      <c r="AG14" s="118">
        <v>2688413.2087464388</v>
      </c>
      <c r="AH14" s="118">
        <v>2708600.4242787161</v>
      </c>
      <c r="AI14" s="118">
        <v>2728748.1222518855</v>
      </c>
      <c r="AJ14" s="118">
        <v>2748882.7393815224</v>
      </c>
      <c r="AK14" s="118">
        <v>2769018.1525759692</v>
      </c>
      <c r="AL14" s="118">
        <v>2789180.8311298606</v>
      </c>
      <c r="AM14" s="113"/>
      <c r="AN14" s="113"/>
      <c r="AO14" s="119"/>
      <c r="AP14" s="113"/>
      <c r="AQ14" s="113"/>
      <c r="AR14" s="113"/>
      <c r="AS14" s="113"/>
      <c r="AT14" s="113"/>
      <c r="AU14" s="113"/>
    </row>
    <row r="15" spans="1:47" s="39" customFormat="1" ht="14.25">
      <c r="B15" s="39" t="s">
        <v>113</v>
      </c>
      <c r="C15" s="39" t="s">
        <v>114</v>
      </c>
      <c r="D15" s="118">
        <v>0</v>
      </c>
      <c r="E15" s="118">
        <v>0</v>
      </c>
      <c r="F15" s="118">
        <v>0</v>
      </c>
      <c r="G15" s="118">
        <v>0</v>
      </c>
      <c r="H15" s="117">
        <v>4406.3726049370598</v>
      </c>
      <c r="I15" s="117">
        <v>8504.3021186944097</v>
      </c>
      <c r="J15" s="117">
        <v>19205.348027276807</v>
      </c>
      <c r="K15" s="117">
        <v>32257.026068468811</v>
      </c>
      <c r="L15" s="117">
        <v>46644.899684158387</v>
      </c>
      <c r="M15" s="117">
        <v>61229.031432328979</v>
      </c>
      <c r="N15" s="117">
        <v>76414.307427884778</v>
      </c>
      <c r="O15" s="117">
        <v>90808.684693049407</v>
      </c>
      <c r="P15" s="117">
        <v>103253.44423616922</v>
      </c>
      <c r="Q15" s="117">
        <v>115718.17917107651</v>
      </c>
      <c r="R15" s="117">
        <v>128195.34179680783</v>
      </c>
      <c r="S15" s="117">
        <v>140688.90363127599</v>
      </c>
      <c r="T15" s="117">
        <v>152492.55687658791</v>
      </c>
      <c r="U15" s="117">
        <v>164294.85534972115</v>
      </c>
      <c r="V15" s="117">
        <v>176103.53493794391</v>
      </c>
      <c r="W15" s="117">
        <v>187922.52274065732</v>
      </c>
      <c r="X15" s="117">
        <v>199759.69109283667</v>
      </c>
      <c r="Y15" s="117">
        <v>211631.00768715574</v>
      </c>
      <c r="Z15" s="117">
        <v>223536.72814411798</v>
      </c>
      <c r="AA15" s="117">
        <v>235477.66835931514</v>
      </c>
      <c r="AB15" s="117">
        <v>247456.73361145018</v>
      </c>
      <c r="AC15" s="117">
        <v>259492.24226579722</v>
      </c>
      <c r="AD15" s="117">
        <v>271560.48192095675</v>
      </c>
      <c r="AE15" s="117">
        <v>283664.1837608706</v>
      </c>
      <c r="AF15" s="117">
        <v>295814.17559839762</v>
      </c>
      <c r="AG15" s="117">
        <v>308014.52961553354</v>
      </c>
      <c r="AH15" s="117">
        <v>320284.73202346324</v>
      </c>
      <c r="AI15" s="117">
        <v>332615.23511551809</v>
      </c>
      <c r="AJ15" s="117">
        <v>345005.57147474238</v>
      </c>
      <c r="AK15" s="117">
        <v>357462.71603662346</v>
      </c>
      <c r="AL15" s="117">
        <v>369995.40741410758</v>
      </c>
      <c r="AM15" s="113"/>
      <c r="AN15" s="113"/>
      <c r="AO15" s="113"/>
      <c r="AP15" s="113"/>
      <c r="AQ15" s="113"/>
      <c r="AR15" s="113"/>
      <c r="AS15" s="113"/>
      <c r="AT15" s="113"/>
      <c r="AU15" s="113"/>
    </row>
    <row r="16" spans="1:47" s="39" customFormat="1" ht="14.25">
      <c r="B16" s="39" t="s">
        <v>113</v>
      </c>
      <c r="C16" s="39" t="s">
        <v>115</v>
      </c>
      <c r="D16" s="118">
        <v>0</v>
      </c>
      <c r="E16" s="118">
        <v>0</v>
      </c>
      <c r="F16" s="118">
        <v>0</v>
      </c>
      <c r="G16" s="118">
        <v>0</v>
      </c>
      <c r="H16" s="117">
        <v>0</v>
      </c>
      <c r="I16" s="117">
        <v>2642.2940921700792</v>
      </c>
      <c r="J16" s="117">
        <v>3914.8843172512716</v>
      </c>
      <c r="K16" s="117">
        <v>9795.4915320731234</v>
      </c>
      <c r="L16" s="117">
        <v>10816.217111883452</v>
      </c>
      <c r="M16" s="117">
        <v>11811.941031271708</v>
      </c>
      <c r="N16" s="117">
        <v>12782.148825977813</v>
      </c>
      <c r="O16" s="117">
        <v>12038.856349544832</v>
      </c>
      <c r="P16" s="117">
        <v>12555.873492812505</v>
      </c>
      <c r="Q16" s="117">
        <v>12358.302386711235</v>
      </c>
      <c r="R16" s="117">
        <v>11143.834532374167</v>
      </c>
      <c r="S16" s="117">
        <v>9920.6886999408016</v>
      </c>
      <c r="T16" s="117">
        <v>9058.2166049947264</v>
      </c>
      <c r="U16" s="117">
        <v>8196.0424601553241</v>
      </c>
      <c r="V16" s="117">
        <v>7334.1700195957674</v>
      </c>
      <c r="W16" s="117">
        <v>6472.6030847880756</v>
      </c>
      <c r="X16" s="117">
        <v>5611.3455051055644</v>
      </c>
      <c r="Y16" s="117">
        <v>4750.4011784226168</v>
      </c>
      <c r="Z16" s="117">
        <v>3889.7740517272614</v>
      </c>
      <c r="AA16" s="117">
        <v>3029.4681217387551</v>
      </c>
      <c r="AB16" s="117">
        <v>2169.4874355369247</v>
      </c>
      <c r="AC16" s="117">
        <v>1309.8360911913915</v>
      </c>
      <c r="AD16" s="117">
        <v>450.51823841186706</v>
      </c>
      <c r="AE16" s="117">
        <v>0</v>
      </c>
      <c r="AF16" s="117">
        <v>0</v>
      </c>
      <c r="AG16" s="117">
        <v>0</v>
      </c>
      <c r="AH16" s="117">
        <v>0</v>
      </c>
      <c r="AI16" s="117">
        <v>0</v>
      </c>
      <c r="AJ16" s="117">
        <v>0</v>
      </c>
      <c r="AK16" s="117">
        <v>0</v>
      </c>
      <c r="AL16" s="117">
        <v>0</v>
      </c>
      <c r="AM16" s="113"/>
      <c r="AN16" s="113"/>
      <c r="AO16" s="113"/>
      <c r="AP16" s="113"/>
      <c r="AQ16" s="113"/>
      <c r="AR16" s="113"/>
      <c r="AS16" s="113"/>
      <c r="AT16" s="113"/>
      <c r="AU16" s="113"/>
    </row>
    <row r="17" spans="2:47" s="39" customFormat="1" ht="14.25">
      <c r="B17" s="39" t="s">
        <v>113</v>
      </c>
      <c r="C17" s="39" t="s">
        <v>116</v>
      </c>
      <c r="D17" s="118">
        <v>0</v>
      </c>
      <c r="E17" s="118">
        <v>0</v>
      </c>
      <c r="F17" s="118">
        <v>0</v>
      </c>
      <c r="G17" s="118">
        <v>0</v>
      </c>
      <c r="H17" s="117">
        <v>54504.807775851223</v>
      </c>
      <c r="I17" s="117">
        <v>106517.64182959439</v>
      </c>
      <c r="J17" s="117">
        <v>159998.12080545083</v>
      </c>
      <c r="K17" s="117">
        <v>209093.27957825642</v>
      </c>
      <c r="L17" s="117">
        <v>262614.44727295125</v>
      </c>
      <c r="M17" s="117">
        <v>316082.04057202919</v>
      </c>
      <c r="N17" s="117">
        <v>369681.45174808148</v>
      </c>
      <c r="O17" s="117">
        <v>423848.57976452168</v>
      </c>
      <c r="P17" s="117">
        <v>477497.69882192183</v>
      </c>
      <c r="Q17" s="117">
        <v>531786.27424753422</v>
      </c>
      <c r="R17" s="117">
        <v>587016.95601779944</v>
      </c>
      <c r="S17" s="117">
        <v>587841.32185535901</v>
      </c>
      <c r="T17" s="117">
        <v>588705.76827758085</v>
      </c>
      <c r="U17" s="117">
        <v>589571.96072489931</v>
      </c>
      <c r="V17" s="117">
        <v>590438.72962154006</v>
      </c>
      <c r="W17" s="117">
        <v>591305.7399778344</v>
      </c>
      <c r="X17" s="117">
        <v>592173.99215027015</v>
      </c>
      <c r="Y17" s="117">
        <v>593044.8203208315</v>
      </c>
      <c r="Z17" s="117">
        <v>593914.21721407247</v>
      </c>
      <c r="AA17" s="117">
        <v>594784.01774232928</v>
      </c>
      <c r="AB17" s="117">
        <v>595653.88684166234</v>
      </c>
      <c r="AC17" s="117">
        <v>596527.32859456888</v>
      </c>
      <c r="AD17" s="117">
        <v>597393.65886107553</v>
      </c>
      <c r="AE17" s="117">
        <v>597854.76349475142</v>
      </c>
      <c r="AF17" s="117">
        <v>597866.25611856906</v>
      </c>
      <c r="AG17" s="117">
        <v>597878.32413648639</v>
      </c>
      <c r="AH17" s="117">
        <v>597894.4759137762</v>
      </c>
      <c r="AI17" s="117">
        <v>597906.86928857886</v>
      </c>
      <c r="AJ17" s="117">
        <v>597920.84882423445</v>
      </c>
      <c r="AK17" s="117">
        <v>597935.75000050338</v>
      </c>
      <c r="AL17" s="117">
        <v>597952.24369760766</v>
      </c>
      <c r="AM17" s="113"/>
      <c r="AN17" s="113"/>
      <c r="AO17" s="113"/>
      <c r="AP17" s="113"/>
      <c r="AQ17" s="113"/>
      <c r="AR17" s="113"/>
      <c r="AS17" s="113"/>
      <c r="AT17" s="113"/>
      <c r="AU17" s="113"/>
    </row>
    <row r="18" spans="2:47" s="39" customFormat="1" ht="14.25">
      <c r="B18" s="39" t="s">
        <v>113</v>
      </c>
      <c r="C18" s="39" t="s">
        <v>117</v>
      </c>
      <c r="D18" s="118">
        <v>0</v>
      </c>
      <c r="E18" s="118">
        <v>0</v>
      </c>
      <c r="F18" s="118">
        <v>0</v>
      </c>
      <c r="G18" s="118">
        <v>0</v>
      </c>
      <c r="H18" s="117">
        <v>5672.5681165753631</v>
      </c>
      <c r="I18" s="117">
        <v>11287.082573212218</v>
      </c>
      <c r="J18" s="117">
        <v>17025.881584982737</v>
      </c>
      <c r="K18" s="117">
        <v>22642.731100812322</v>
      </c>
      <c r="L18" s="117">
        <v>28231.893852833542</v>
      </c>
      <c r="M18" s="117">
        <v>33794.23350361723</v>
      </c>
      <c r="N18" s="117">
        <v>39392.920192416175</v>
      </c>
      <c r="O18" s="117">
        <v>44975.082222823519</v>
      </c>
      <c r="P18" s="117">
        <v>50542.372474403586</v>
      </c>
      <c r="Q18" s="117">
        <v>56092.856408789987</v>
      </c>
      <c r="R18" s="117">
        <v>61624.746179287904</v>
      </c>
      <c r="S18" s="117">
        <v>67137.490066425991</v>
      </c>
      <c r="T18" s="117">
        <v>72626.678465411533</v>
      </c>
      <c r="U18" s="117">
        <v>78091.994097364484</v>
      </c>
      <c r="V18" s="117">
        <v>83532.568674437469</v>
      </c>
      <c r="W18" s="117">
        <v>88947.417542971089</v>
      </c>
      <c r="X18" s="117">
        <v>94336.583108881488</v>
      </c>
      <c r="Y18" s="117">
        <v>99701.681128441007</v>
      </c>
      <c r="Z18" s="117">
        <v>105040.79020583967</v>
      </c>
      <c r="AA18" s="117">
        <v>110353.70835829352</v>
      </c>
      <c r="AB18" s="117">
        <v>115639.97754001524</v>
      </c>
      <c r="AC18" s="117">
        <v>120903.18659538368</v>
      </c>
      <c r="AD18" s="117">
        <v>126134.92703721067</v>
      </c>
      <c r="AE18" s="117">
        <v>131338.30132183852</v>
      </c>
      <c r="AF18" s="117">
        <v>136513.60814796377</v>
      </c>
      <c r="AG18" s="117">
        <v>141660.83419505868</v>
      </c>
      <c r="AH18" s="117">
        <v>146784.74061845499</v>
      </c>
      <c r="AI18" s="117">
        <v>151879.85231880366</v>
      </c>
      <c r="AJ18" s="117">
        <v>156947.66668938112</v>
      </c>
      <c r="AK18" s="117">
        <v>161988.91968248377</v>
      </c>
      <c r="AL18" s="117">
        <v>167005.44977899559</v>
      </c>
      <c r="AM18" s="113"/>
      <c r="AN18" s="113"/>
      <c r="AO18" s="113"/>
      <c r="AP18" s="113"/>
      <c r="AQ18" s="113"/>
      <c r="AR18" s="113"/>
      <c r="AS18" s="113"/>
      <c r="AT18" s="113"/>
      <c r="AU18" s="113"/>
    </row>
    <row r="19" spans="2:47" s="39" customFormat="1" ht="14.25">
      <c r="B19" s="39" t="s">
        <v>113</v>
      </c>
      <c r="C19" s="39" t="s">
        <v>118</v>
      </c>
      <c r="D19" s="118">
        <v>0</v>
      </c>
      <c r="E19" s="118">
        <v>0</v>
      </c>
      <c r="F19" s="118">
        <v>0</v>
      </c>
      <c r="G19" s="118">
        <v>0</v>
      </c>
      <c r="H19" s="117">
        <v>761.2242382010445</v>
      </c>
      <c r="I19" s="117">
        <v>2318.5502625656081</v>
      </c>
      <c r="J19" s="117">
        <v>4759.1157407319406</v>
      </c>
      <c r="K19" s="117">
        <v>8074.678513448569</v>
      </c>
      <c r="L19" s="117">
        <v>12331.297958068433</v>
      </c>
      <c r="M19" s="117">
        <v>17577.837319836253</v>
      </c>
      <c r="N19" s="117">
        <v>23902.954558443627</v>
      </c>
      <c r="O19" s="117">
        <v>32905.813765052299</v>
      </c>
      <c r="P19" s="117">
        <v>44737.374315266148</v>
      </c>
      <c r="Q19" s="117">
        <v>59550.693701529934</v>
      </c>
      <c r="R19" s="117">
        <v>77502.632803530258</v>
      </c>
      <c r="S19" s="117">
        <v>95924.836494768853</v>
      </c>
      <c r="T19" s="117">
        <v>116067.10226243973</v>
      </c>
      <c r="U19" s="117">
        <v>137915.1286115463</v>
      </c>
      <c r="V19" s="117">
        <v>161453.49150877557</v>
      </c>
      <c r="W19" s="117">
        <v>186666.08233246009</v>
      </c>
      <c r="X19" s="117">
        <v>211752.72590613191</v>
      </c>
      <c r="Y19" s="117">
        <v>236715.48855039972</v>
      </c>
      <c r="Z19" s="117">
        <v>261548.88945204503</v>
      </c>
      <c r="AA19" s="117">
        <v>286251.37380919396</v>
      </c>
      <c r="AB19" s="117">
        <v>310820.93627221591</v>
      </c>
      <c r="AC19" s="117">
        <v>335266.88610075682</v>
      </c>
      <c r="AD19" s="117">
        <v>359565.65817947127</v>
      </c>
      <c r="AE19" s="117">
        <v>376200.93273436453</v>
      </c>
      <c r="AF19" s="117">
        <v>375225.65025254607</v>
      </c>
      <c r="AG19" s="117">
        <v>374242.31366279942</v>
      </c>
      <c r="AH19" s="117">
        <v>373264.23606969009</v>
      </c>
      <c r="AI19" s="117">
        <v>372277.71071730205</v>
      </c>
      <c r="AJ19" s="117">
        <v>371287.42878933536</v>
      </c>
      <c r="AK19" s="117">
        <v>370295.70230792707</v>
      </c>
      <c r="AL19" s="117">
        <v>369306.97344005283</v>
      </c>
      <c r="AM19" s="113"/>
      <c r="AN19" s="113"/>
      <c r="AO19" s="113"/>
      <c r="AP19" s="113"/>
      <c r="AQ19" s="113"/>
      <c r="AR19" s="113"/>
      <c r="AS19" s="113"/>
      <c r="AT19" s="113"/>
      <c r="AU19" s="113"/>
    </row>
    <row r="20" spans="2:47" s="39" customFormat="1" ht="14.25">
      <c r="B20" s="39" t="s">
        <v>113</v>
      </c>
      <c r="C20" s="39" t="s">
        <v>119</v>
      </c>
      <c r="D20" s="118">
        <v>0</v>
      </c>
      <c r="E20" s="118">
        <v>0</v>
      </c>
      <c r="F20" s="118">
        <v>0</v>
      </c>
      <c r="G20" s="118">
        <v>0</v>
      </c>
      <c r="H20" s="117">
        <v>2556.8441800953442</v>
      </c>
      <c r="I20" s="117">
        <v>5092.5868556082278</v>
      </c>
      <c r="J20" s="117">
        <v>7680.6033836265269</v>
      </c>
      <c r="K20" s="117">
        <v>10200.961651116566</v>
      </c>
      <c r="L20" s="117">
        <v>12687.483774961584</v>
      </c>
      <c r="M20" s="117">
        <v>15131.95724575335</v>
      </c>
      <c r="N20" s="117">
        <v>17554.034344598389</v>
      </c>
      <c r="O20" s="117">
        <v>19879.247659435074</v>
      </c>
      <c r="P20" s="117">
        <v>22084.275226854734</v>
      </c>
      <c r="Q20" s="117">
        <v>24144.407397958334</v>
      </c>
      <c r="R20" s="117">
        <v>19909.920723625284</v>
      </c>
      <c r="S20" s="117">
        <v>22854.449482331489</v>
      </c>
      <c r="T20" s="117">
        <v>25477.473816341517</v>
      </c>
      <c r="U20" s="117">
        <v>27745.747100283086</v>
      </c>
      <c r="V20" s="117">
        <v>29626.341965261265</v>
      </c>
      <c r="W20" s="117">
        <v>31086.778009348389</v>
      </c>
      <c r="X20" s="117">
        <v>32226.404977220431</v>
      </c>
      <c r="Y20" s="117">
        <v>33048.035976108891</v>
      </c>
      <c r="Z20" s="117">
        <v>33553.33305197538</v>
      </c>
      <c r="AA20" s="117">
        <v>33744.61199343254</v>
      </c>
      <c r="AB20" s="117">
        <v>33624.156330553524</v>
      </c>
      <c r="AC20" s="117">
        <v>31169.400860261958</v>
      </c>
      <c r="AD20" s="117">
        <v>28724.342238947429</v>
      </c>
      <c r="AE20" s="117">
        <v>27035.654837209382</v>
      </c>
      <c r="AF20" s="117">
        <v>27088.894777390989</v>
      </c>
      <c r="AG20" s="117">
        <v>27140.425439273866</v>
      </c>
      <c r="AH20" s="117">
        <v>27191.221752342739</v>
      </c>
      <c r="AI20" s="117">
        <v>27240.298574672401</v>
      </c>
      <c r="AJ20" s="117">
        <v>27288.004824382573</v>
      </c>
      <c r="AK20" s="117">
        <v>27334.51959193834</v>
      </c>
      <c r="AL20" s="117">
        <v>27380.18258837107</v>
      </c>
      <c r="AM20" s="113"/>
      <c r="AN20" s="113"/>
      <c r="AO20" s="113"/>
      <c r="AP20" s="113"/>
      <c r="AQ20" s="113"/>
      <c r="AR20" s="113"/>
      <c r="AS20" s="113"/>
      <c r="AT20" s="113"/>
      <c r="AU20" s="113"/>
    </row>
    <row r="21" spans="2:47" s="39" customFormat="1" ht="14.25">
      <c r="B21" s="39" t="s">
        <v>113</v>
      </c>
      <c r="C21" s="39" t="s">
        <v>120</v>
      </c>
      <c r="D21" s="118">
        <v>0</v>
      </c>
      <c r="E21" s="118">
        <v>0</v>
      </c>
      <c r="F21" s="118">
        <v>0</v>
      </c>
      <c r="G21" s="118">
        <v>0</v>
      </c>
      <c r="H21" s="117">
        <v>4727.8367965124489</v>
      </c>
      <c r="I21" s="117">
        <v>9949.4917885759642</v>
      </c>
      <c r="J21" s="117">
        <v>15639.638842191285</v>
      </c>
      <c r="K21" s="117">
        <v>20309.961130769589</v>
      </c>
      <c r="L21" s="117">
        <v>24980.28341934795</v>
      </c>
      <c r="M21" s="117">
        <v>29650.605707926283</v>
      </c>
      <c r="N21" s="117">
        <v>34525.393309566207</v>
      </c>
      <c r="O21" s="117">
        <v>39377.664708766664</v>
      </c>
      <c r="P21" s="117">
        <v>44217.881979388418</v>
      </c>
      <c r="Q21" s="117">
        <v>49043.998193936932</v>
      </c>
      <c r="R21" s="117">
        <v>53854.87617047083</v>
      </c>
      <c r="S21" s="117">
        <v>57998.623993683301</v>
      </c>
      <c r="T21" s="117">
        <v>62122.584851115607</v>
      </c>
      <c r="U21" s="117">
        <v>66229.260543038763</v>
      </c>
      <c r="V21" s="117">
        <v>70319.560815005985</v>
      </c>
      <c r="W21" s="117">
        <v>74393.940539793737</v>
      </c>
      <c r="X21" s="117">
        <v>78454.219208508308</v>
      </c>
      <c r="Y21" s="117">
        <v>82504.035803362072</v>
      </c>
      <c r="Z21" s="117">
        <v>86541.570833248858</v>
      </c>
      <c r="AA21" s="117">
        <v>90567.506607333504</v>
      </c>
      <c r="AB21" s="117">
        <v>94582.070562004214</v>
      </c>
      <c r="AC21" s="117">
        <v>98590.266297803217</v>
      </c>
      <c r="AD21" s="117">
        <v>102582.54148642275</v>
      </c>
      <c r="AE21" s="117">
        <v>106563.44485562835</v>
      </c>
      <c r="AF21" s="117">
        <v>110533.88615097325</v>
      </c>
      <c r="AG21" s="117">
        <v>114494.3202452339</v>
      </c>
      <c r="AH21" s="117">
        <v>118449.97817534073</v>
      </c>
      <c r="AI21" s="117">
        <v>122395.40146797505</v>
      </c>
      <c r="AJ21" s="117">
        <v>126332.40961424314</v>
      </c>
      <c r="AK21" s="117">
        <v>130261.91235969804</v>
      </c>
      <c r="AL21" s="117">
        <v>134185.72919544595</v>
      </c>
      <c r="AM21" s="113"/>
      <c r="AN21" s="113"/>
      <c r="AO21" s="113"/>
      <c r="AP21" s="113"/>
      <c r="AQ21" s="113"/>
      <c r="AR21" s="113"/>
      <c r="AS21" s="113"/>
      <c r="AT21" s="113"/>
      <c r="AU21" s="113"/>
    </row>
    <row r="22" spans="2:47" s="39" customFormat="1" thickBot="1">
      <c r="B22" s="39" t="s">
        <v>121</v>
      </c>
      <c r="C22" s="39" t="s">
        <v>127</v>
      </c>
      <c r="D22" s="118">
        <v>0</v>
      </c>
      <c r="E22" s="118">
        <v>0</v>
      </c>
      <c r="F22" s="118">
        <v>0</v>
      </c>
      <c r="G22" s="118">
        <v>0</v>
      </c>
      <c r="H22" s="118">
        <v>46395.693465047982</v>
      </c>
      <c r="I22" s="118">
        <v>76848.439151737373</v>
      </c>
      <c r="J22" s="118">
        <v>116419.56146051455</v>
      </c>
      <c r="K22" s="118">
        <v>146108.90979181672</v>
      </c>
      <c r="L22" s="118">
        <v>174191.09826370329</v>
      </c>
      <c r="M22" s="118">
        <v>201412.62491029175</v>
      </c>
      <c r="N22" s="118">
        <v>229637.67166238558</v>
      </c>
      <c r="O22" s="118">
        <v>253739.33661925467</v>
      </c>
      <c r="P22" s="118">
        <v>276280.47173094493</v>
      </c>
      <c r="Q22" s="118">
        <v>295957.26678088773</v>
      </c>
      <c r="R22" s="118">
        <v>318758.02107873932</v>
      </c>
      <c r="S22" s="118">
        <v>347994.99140092987</v>
      </c>
      <c r="T22" s="118">
        <v>375976.87571133161</v>
      </c>
      <c r="U22" s="118">
        <v>402494.84285988729</v>
      </c>
      <c r="V22" s="118">
        <v>427604.28687122604</v>
      </c>
      <c r="W22" s="118">
        <v>451358.11037172819</v>
      </c>
      <c r="X22" s="118">
        <v>475472.65783647331</v>
      </c>
      <c r="Y22" s="118">
        <v>499971.91272650473</v>
      </c>
      <c r="Z22" s="118">
        <v>524843.16393987346</v>
      </c>
      <c r="AA22" s="118">
        <v>550093.09516280191</v>
      </c>
      <c r="AB22" s="118">
        <v>575723.39083137992</v>
      </c>
      <c r="AC22" s="118">
        <v>603787.2327844575</v>
      </c>
      <c r="AD22" s="118">
        <v>631885.68648697599</v>
      </c>
      <c r="AE22" s="118">
        <v>666831.74973180133</v>
      </c>
      <c r="AF22" s="118">
        <v>717591.35536530335</v>
      </c>
      <c r="AG22" s="118">
        <v>768308.97953844443</v>
      </c>
      <c r="AH22" s="118">
        <v>819010.9123711267</v>
      </c>
      <c r="AI22" s="118">
        <v>869665.98197360069</v>
      </c>
      <c r="AJ22" s="118">
        <v>920287.39092885586</v>
      </c>
      <c r="AK22" s="118">
        <v>970878.56891953433</v>
      </c>
      <c r="AL22" s="118">
        <v>1021448.1358971058</v>
      </c>
      <c r="AM22" s="113"/>
      <c r="AN22" s="113"/>
      <c r="AO22" s="113"/>
      <c r="AP22" s="113"/>
      <c r="AQ22" s="113"/>
      <c r="AR22" s="113"/>
      <c r="AS22" s="113"/>
      <c r="AT22" s="113"/>
      <c r="AU22" s="113"/>
    </row>
    <row r="23" spans="2:47" s="39" customFormat="1" thickBot="1">
      <c r="B23" s="39" t="s">
        <v>122</v>
      </c>
      <c r="C23" s="39" t="s">
        <v>89</v>
      </c>
      <c r="D23" s="120">
        <v>2038142.0927576637</v>
      </c>
      <c r="E23" s="118">
        <v>2107139.1150532654</v>
      </c>
      <c r="F23" s="118">
        <v>2085911.0753965934</v>
      </c>
      <c r="G23" s="118">
        <v>2131275.2613883652</v>
      </c>
      <c r="H23" s="118">
        <v>2039449.2067836775</v>
      </c>
      <c r="I23" s="118">
        <v>1947601.6661353009</v>
      </c>
      <c r="J23" s="118">
        <v>1855754.1254869243</v>
      </c>
      <c r="K23" s="118">
        <v>1763906.5848385477</v>
      </c>
      <c r="L23" s="118">
        <v>1672059.0441901712</v>
      </c>
      <c r="M23" s="118">
        <v>1580211.5035417946</v>
      </c>
      <c r="N23" s="118">
        <v>1488363.962893418</v>
      </c>
      <c r="O23" s="118">
        <v>1396516.4222450415</v>
      </c>
      <c r="P23" s="118">
        <v>1304668.8815966649</v>
      </c>
      <c r="Q23" s="118">
        <v>1212821.3409482883</v>
      </c>
      <c r="R23" s="120">
        <v>1120978.1510167152</v>
      </c>
      <c r="S23" s="118">
        <v>1070020.4457408253</v>
      </c>
      <c r="T23" s="118">
        <v>1019067.0911817383</v>
      </c>
      <c r="U23" s="118">
        <v>968113.73662265134</v>
      </c>
      <c r="V23" s="118">
        <v>917160.38206356438</v>
      </c>
      <c r="W23" s="118">
        <v>866207.02750447742</v>
      </c>
      <c r="X23" s="118">
        <v>815253.67294539046</v>
      </c>
      <c r="Y23" s="118">
        <v>764300.31838630349</v>
      </c>
      <c r="Z23" s="118">
        <v>713346.96382721653</v>
      </c>
      <c r="AA23" s="118">
        <v>662393.60926812957</v>
      </c>
      <c r="AB23" s="120">
        <v>611442.62782729918</v>
      </c>
      <c r="AC23" s="118">
        <v>560486.90014995611</v>
      </c>
      <c r="AD23" s="118">
        <v>509533.54559086921</v>
      </c>
      <c r="AE23" s="118">
        <v>458580.19103178231</v>
      </c>
      <c r="AF23" s="118">
        <v>407626.8364726954</v>
      </c>
      <c r="AG23" s="118">
        <v>356673.4819136085</v>
      </c>
      <c r="AH23" s="118">
        <v>305720.1273545216</v>
      </c>
      <c r="AI23" s="118">
        <v>254766.77279543469</v>
      </c>
      <c r="AJ23" s="118">
        <v>203813.41823634779</v>
      </c>
      <c r="AK23" s="118">
        <v>152860.06367726089</v>
      </c>
      <c r="AL23" s="120">
        <v>101906.70911817392</v>
      </c>
    </row>
    <row r="24" spans="2:47" s="39" customFormat="1" ht="14.25">
      <c r="B24" s="39" t="s">
        <v>123</v>
      </c>
      <c r="C24" s="39" t="s">
        <v>124</v>
      </c>
      <c r="D24" s="118">
        <v>2038142.0927576637</v>
      </c>
      <c r="E24" s="118">
        <v>2107139.1150532654</v>
      </c>
      <c r="F24" s="118">
        <v>2085911.0753965934</v>
      </c>
      <c r="G24" s="118">
        <v>2131275.2613883652</v>
      </c>
      <c r="H24" s="118">
        <v>2039449.2067836775</v>
      </c>
      <c r="I24" s="118">
        <v>1947601.6661353009</v>
      </c>
      <c r="J24" s="118">
        <v>1855754.1254869243</v>
      </c>
      <c r="K24" s="118">
        <v>1763906.5848385477</v>
      </c>
      <c r="L24" s="118">
        <v>1672059.0441901712</v>
      </c>
      <c r="M24" s="118">
        <v>1580211.5035417946</v>
      </c>
      <c r="N24" s="118">
        <v>1488363.962893418</v>
      </c>
      <c r="O24" s="118">
        <v>1396516.4222450415</v>
      </c>
      <c r="P24" s="118">
        <v>1304668.8815966649</v>
      </c>
      <c r="Q24" s="118">
        <v>1212821.3409482883</v>
      </c>
      <c r="R24" s="118">
        <v>1120978.1510167152</v>
      </c>
      <c r="S24" s="118">
        <v>1070020.4457408253</v>
      </c>
      <c r="T24" s="118">
        <v>1019067.0911817383</v>
      </c>
      <c r="U24" s="118">
        <v>968113.73662265134</v>
      </c>
      <c r="V24" s="118">
        <v>917160.38206356438</v>
      </c>
      <c r="W24" s="118">
        <v>866207.02750447742</v>
      </c>
      <c r="X24" s="118">
        <v>815253.67294539046</v>
      </c>
      <c r="Y24" s="118">
        <v>764300.31838630349</v>
      </c>
      <c r="Z24" s="118">
        <v>713346.96382721653</v>
      </c>
      <c r="AA24" s="118">
        <v>662393.60926812957</v>
      </c>
      <c r="AB24" s="118">
        <v>611442.62782729918</v>
      </c>
      <c r="AC24" s="118">
        <v>560486.90014995611</v>
      </c>
      <c r="AD24" s="118">
        <v>509533.54559086915</v>
      </c>
      <c r="AE24" s="118">
        <v>458580.19103178242</v>
      </c>
      <c r="AF24" s="118">
        <v>407626.83647269569</v>
      </c>
      <c r="AG24" s="118">
        <v>356673.4819136085</v>
      </c>
      <c r="AH24" s="118">
        <v>305720.12735452177</v>
      </c>
      <c r="AI24" s="118">
        <v>254766.77279543458</v>
      </c>
      <c r="AJ24" s="118">
        <v>203813.41823634785</v>
      </c>
      <c r="AK24" s="118">
        <v>152860.06367726112</v>
      </c>
      <c r="AL24" s="118">
        <v>101906.70911817392</v>
      </c>
    </row>
    <row r="25" spans="2:47" s="39" customFormat="1" ht="12.75">
      <c r="C25" s="121"/>
      <c r="AN25" s="75"/>
    </row>
    <row r="26" spans="2:47" s="39" customFormat="1" ht="12.75">
      <c r="C26" s="122" t="s">
        <v>111</v>
      </c>
      <c r="D26" s="123">
        <v>2038134.1823634766</v>
      </c>
      <c r="E26" s="123">
        <v>2107119.0106618567</v>
      </c>
      <c r="F26" s="123">
        <v>2085861.1804864861</v>
      </c>
      <c r="G26" s="123">
        <v>2131296.747432054</v>
      </c>
      <c r="H26" s="123">
        <v>2158474.553960898</v>
      </c>
      <c r="I26" s="123">
        <v>2170762.054807459</v>
      </c>
      <c r="J26" s="123">
        <v>2200397.2796489503</v>
      </c>
      <c r="K26" s="123">
        <v>2222389.6242053099</v>
      </c>
      <c r="L26" s="123">
        <v>2244556.665528079</v>
      </c>
      <c r="M26" s="123">
        <v>2266901.7752648494</v>
      </c>
      <c r="N26" s="123">
        <v>2292254.844962772</v>
      </c>
      <c r="O26" s="123">
        <v>2314089.6880274895</v>
      </c>
      <c r="P26" s="123">
        <v>2335838.2738744263</v>
      </c>
      <c r="Q26" s="123">
        <v>2357473.319236713</v>
      </c>
      <c r="R26" s="123">
        <v>2378980.1296025473</v>
      </c>
      <c r="S26" s="123">
        <v>2400381.7513655405</v>
      </c>
      <c r="T26" s="123">
        <v>2421594.3480475419</v>
      </c>
      <c r="U26" s="123">
        <v>2442653.5683695469</v>
      </c>
      <c r="V26" s="123">
        <v>2463573.0664773504</v>
      </c>
      <c r="W26" s="123">
        <v>2484360.2221040586</v>
      </c>
      <c r="X26" s="123">
        <v>2505041.292730818</v>
      </c>
      <c r="Y26" s="123">
        <v>2525667.7017575298</v>
      </c>
      <c r="Z26" s="123">
        <v>2546215.4307201165</v>
      </c>
      <c r="AA26" s="123">
        <v>2566695.059422568</v>
      </c>
      <c r="AB26" s="123">
        <v>2587110.8941338612</v>
      </c>
      <c r="AC26" s="123">
        <v>2607533.2797401766</v>
      </c>
      <c r="AD26" s="123">
        <v>2627831.3600403415</v>
      </c>
      <c r="AE26" s="123">
        <v>2648069.2217682465</v>
      </c>
      <c r="AF26" s="123">
        <v>2668260.6628838396</v>
      </c>
      <c r="AG26" s="123">
        <v>2688413.2087464388</v>
      </c>
      <c r="AH26" s="123">
        <v>2708600.4242787161</v>
      </c>
      <c r="AI26" s="123">
        <v>2728748.1222518855</v>
      </c>
      <c r="AJ26" s="123">
        <v>2748882.7393815224</v>
      </c>
      <c r="AK26" s="123">
        <v>2769018.1525759692</v>
      </c>
      <c r="AL26" s="123">
        <v>2789180.8311298606</v>
      </c>
    </row>
    <row r="27" spans="2:47" s="39" customFormat="1" ht="12.75">
      <c r="C27" s="122" t="s">
        <v>113</v>
      </c>
      <c r="D27" s="123">
        <v>2038134.1823634766</v>
      </c>
      <c r="E27" s="123">
        <v>2107119.0106618567</v>
      </c>
      <c r="F27" s="123">
        <v>2085861.1804864861</v>
      </c>
      <c r="G27" s="123">
        <v>2131296.747432054</v>
      </c>
      <c r="H27" s="123">
        <v>2085844.9002487254</v>
      </c>
      <c r="I27" s="123">
        <v>2024450.1052870383</v>
      </c>
      <c r="J27" s="123">
        <v>1972173.6869474389</v>
      </c>
      <c r="K27" s="123">
        <v>1910015.4946303645</v>
      </c>
      <c r="L27" s="123">
        <v>1846250.1424538745</v>
      </c>
      <c r="M27" s="123">
        <v>1781624.1284520864</v>
      </c>
      <c r="N27" s="123">
        <v>1718001.6345558036</v>
      </c>
      <c r="O27" s="123">
        <v>1650255.7588642961</v>
      </c>
      <c r="P27" s="123">
        <v>1580949.3533276098</v>
      </c>
      <c r="Q27" s="123">
        <v>1508778.6077291761</v>
      </c>
      <c r="R27" s="123">
        <v>1439731.8213786515</v>
      </c>
      <c r="S27" s="123">
        <v>1418015.4371417551</v>
      </c>
      <c r="T27" s="123">
        <v>1395043.9668930699</v>
      </c>
      <c r="U27" s="123">
        <v>1370608.5794825386</v>
      </c>
      <c r="V27" s="123">
        <v>1344764.6689347904</v>
      </c>
      <c r="W27" s="123">
        <v>1317565.1378762056</v>
      </c>
      <c r="X27" s="123">
        <v>1290726.3307818638</v>
      </c>
      <c r="Y27" s="123">
        <v>1264272.2311128082</v>
      </c>
      <c r="Z27" s="123">
        <v>1238190.12776709</v>
      </c>
      <c r="AA27" s="123">
        <v>1212486.7044309315</v>
      </c>
      <c r="AB27" s="123">
        <v>1187163.645540423</v>
      </c>
      <c r="AC27" s="123">
        <v>1164274.1329344136</v>
      </c>
      <c r="AD27" s="123">
        <v>1141419.2320778451</v>
      </c>
      <c r="AE27" s="123">
        <v>1125411.9407635836</v>
      </c>
      <c r="AF27" s="123">
        <v>1125218.1918379988</v>
      </c>
      <c r="AG27" s="123">
        <v>1124982.4614520529</v>
      </c>
      <c r="AH27" s="123">
        <v>1124731.0397256482</v>
      </c>
      <c r="AI27" s="123">
        <v>1124432.7547690354</v>
      </c>
      <c r="AJ27" s="123">
        <v>1124100.8091652037</v>
      </c>
      <c r="AK27" s="123">
        <v>1123738.6325967952</v>
      </c>
      <c r="AL27" s="123">
        <v>1123354.8450152797</v>
      </c>
    </row>
    <row r="28" spans="2:47" s="39" customFormat="1" ht="12.75">
      <c r="C28" s="122" t="s">
        <v>94</v>
      </c>
      <c r="D28" s="123">
        <v>0</v>
      </c>
      <c r="E28" s="123">
        <v>0</v>
      </c>
      <c r="F28" s="123">
        <v>0</v>
      </c>
      <c r="G28" s="123">
        <v>0</v>
      </c>
      <c r="H28" s="123">
        <v>46395.693465047982</v>
      </c>
      <c r="I28" s="123">
        <v>76848.439151737373</v>
      </c>
      <c r="J28" s="123">
        <v>116419.56146051455</v>
      </c>
      <c r="K28" s="123">
        <v>146108.90979181672</v>
      </c>
      <c r="L28" s="123">
        <v>174191.09826370329</v>
      </c>
      <c r="M28" s="123">
        <v>201412.62491029175</v>
      </c>
      <c r="N28" s="123">
        <v>229637.67166238558</v>
      </c>
      <c r="O28" s="123">
        <v>253739.33661925467</v>
      </c>
      <c r="P28" s="123">
        <v>276280.47173094493</v>
      </c>
      <c r="Q28" s="123">
        <v>295957.26678088773</v>
      </c>
      <c r="R28" s="123">
        <v>318753.67036193633</v>
      </c>
      <c r="S28" s="123">
        <v>347994.99140092987</v>
      </c>
      <c r="T28" s="123">
        <v>375976.87571133161</v>
      </c>
      <c r="U28" s="123">
        <v>402494.84285988729</v>
      </c>
      <c r="V28" s="123">
        <v>427604.28687122604</v>
      </c>
      <c r="W28" s="123">
        <v>451358.11037172819</v>
      </c>
      <c r="X28" s="123">
        <v>475472.65783647331</v>
      </c>
      <c r="Y28" s="123">
        <v>499971.91272650473</v>
      </c>
      <c r="Z28" s="123">
        <v>524843.16393987346</v>
      </c>
      <c r="AA28" s="123">
        <v>550093.09516280191</v>
      </c>
      <c r="AB28" s="123">
        <v>575721.01771312382</v>
      </c>
      <c r="AC28" s="123">
        <v>603787.2327844575</v>
      </c>
      <c r="AD28" s="123">
        <v>631885.68648697599</v>
      </c>
      <c r="AE28" s="123">
        <v>666831.74973180133</v>
      </c>
      <c r="AF28" s="123">
        <v>717591.35536530335</v>
      </c>
      <c r="AG28" s="123">
        <v>768308.97953844443</v>
      </c>
      <c r="AH28" s="123">
        <v>819010.9123711267</v>
      </c>
      <c r="AI28" s="123">
        <v>869665.98197360069</v>
      </c>
      <c r="AJ28" s="123">
        <v>920287.39092885586</v>
      </c>
      <c r="AK28" s="123">
        <v>970878.56891953433</v>
      </c>
      <c r="AL28" s="123">
        <v>1021448.1358971058</v>
      </c>
    </row>
    <row r="29" spans="2:47" s="39" customFormat="1" ht="12.75"/>
    <row r="30" spans="2:47" s="39" customFormat="1" ht="12.75">
      <c r="B30" s="114" t="s">
        <v>109</v>
      </c>
      <c r="C30" s="114" t="s">
        <v>110</v>
      </c>
      <c r="D30" s="115">
        <v>2016</v>
      </c>
      <c r="E30" s="115">
        <v>2017</v>
      </c>
      <c r="F30" s="115">
        <v>2018</v>
      </c>
      <c r="G30" s="115">
        <v>2019</v>
      </c>
      <c r="H30" s="115">
        <v>2020</v>
      </c>
      <c r="I30" s="115">
        <v>2021</v>
      </c>
      <c r="J30" s="115">
        <v>2022</v>
      </c>
      <c r="K30" s="115">
        <v>2023</v>
      </c>
      <c r="L30" s="115">
        <v>2024</v>
      </c>
      <c r="M30" s="115">
        <v>2025</v>
      </c>
      <c r="N30" s="115">
        <v>2026</v>
      </c>
      <c r="O30" s="115">
        <v>2027</v>
      </c>
      <c r="P30" s="115">
        <v>2028</v>
      </c>
      <c r="Q30" s="115">
        <v>2029</v>
      </c>
      <c r="R30" s="115">
        <v>2030</v>
      </c>
      <c r="S30" s="115">
        <v>2031</v>
      </c>
      <c r="T30" s="115">
        <v>2032</v>
      </c>
      <c r="U30" s="115">
        <v>2033</v>
      </c>
      <c r="V30" s="115">
        <v>2034</v>
      </c>
      <c r="W30" s="115">
        <v>2035</v>
      </c>
      <c r="X30" s="115">
        <v>2036</v>
      </c>
      <c r="Y30" s="115">
        <v>2037</v>
      </c>
      <c r="Z30" s="115">
        <v>2038</v>
      </c>
      <c r="AA30" s="115">
        <v>2039</v>
      </c>
      <c r="AB30" s="115">
        <v>2040</v>
      </c>
      <c r="AC30" s="115">
        <v>2041</v>
      </c>
      <c r="AD30" s="115">
        <v>2042</v>
      </c>
      <c r="AE30" s="115">
        <v>2043</v>
      </c>
      <c r="AF30" s="115">
        <v>2044</v>
      </c>
      <c r="AG30" s="115">
        <v>2045</v>
      </c>
      <c r="AH30" s="115">
        <v>2046</v>
      </c>
      <c r="AI30" s="115">
        <v>2047</v>
      </c>
      <c r="AJ30" s="115">
        <v>2048</v>
      </c>
      <c r="AK30" s="115">
        <v>2049</v>
      </c>
      <c r="AL30" s="115">
        <v>2050</v>
      </c>
    </row>
    <row r="31" spans="2:47" s="39" customFormat="1" ht="14.25">
      <c r="B31" s="39" t="s">
        <v>121</v>
      </c>
      <c r="C31" s="39" t="s">
        <v>8</v>
      </c>
      <c r="D31" s="117">
        <v>615248.08499999996</v>
      </c>
      <c r="E31" s="117">
        <v>574962.00140094373</v>
      </c>
      <c r="F31" s="117">
        <v>591974.16805561865</v>
      </c>
      <c r="G31" s="117">
        <v>595673.21068914095</v>
      </c>
      <c r="H31" s="117">
        <v>545048.07775851118</v>
      </c>
      <c r="I31" s="117">
        <v>491219.71164793958</v>
      </c>
      <c r="J31" s="117">
        <v>437101.3469938729</v>
      </c>
      <c r="K31" s="117">
        <v>383055.34944307653</v>
      </c>
      <c r="L31" s="117">
        <v>328116.79726180143</v>
      </c>
      <c r="M31" s="117">
        <v>273244.98466941743</v>
      </c>
      <c r="N31" s="117">
        <v>218550.62889946249</v>
      </c>
      <c r="O31" s="117">
        <v>163457.78854277488</v>
      </c>
      <c r="P31" s="117">
        <v>108900.79384771873</v>
      </c>
      <c r="Q31" s="117">
        <v>54414.457663424495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>
        <v>0</v>
      </c>
      <c r="AE31" s="117">
        <v>0</v>
      </c>
      <c r="AF31" s="117">
        <v>0</v>
      </c>
      <c r="AG31" s="117">
        <v>0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N31" s="75"/>
    </row>
    <row r="32" spans="2:47" s="39" customFormat="1" ht="14.25">
      <c r="B32" s="39" t="s">
        <v>121</v>
      </c>
      <c r="C32" s="39" t="s">
        <v>1</v>
      </c>
      <c r="D32" s="117">
        <v>386429.9223463501</v>
      </c>
      <c r="E32" s="117">
        <v>472594.82041264995</v>
      </c>
      <c r="F32" s="117">
        <v>392711.33622189867</v>
      </c>
      <c r="G32" s="117">
        <v>432218.79861709697</v>
      </c>
      <c r="H32" s="117">
        <v>435172.77657691302</v>
      </c>
      <c r="I32" s="117">
        <v>435968.7316891228</v>
      </c>
      <c r="J32" s="117">
        <v>436588.50113108667</v>
      </c>
      <c r="K32" s="117">
        <v>436253.31108262483</v>
      </c>
      <c r="L32" s="117">
        <v>435989.55759289867</v>
      </c>
      <c r="M32" s="117">
        <v>435719.45085184061</v>
      </c>
      <c r="N32" s="117">
        <v>435714.29423754587</v>
      </c>
      <c r="O32" s="117">
        <v>434745.31912224711</v>
      </c>
      <c r="P32" s="117">
        <v>434469.46513159713</v>
      </c>
      <c r="Q32" s="117">
        <v>434191.72535514872</v>
      </c>
      <c r="R32" s="117">
        <v>433913.57499880227</v>
      </c>
      <c r="S32" s="117">
        <v>433637.23685961822</v>
      </c>
      <c r="T32" s="117">
        <v>433632.76939609012</v>
      </c>
      <c r="U32" s="117">
        <v>433630.09788091591</v>
      </c>
      <c r="V32" s="117">
        <v>433628.15184033499</v>
      </c>
      <c r="W32" s="117">
        <v>433626.62644650985</v>
      </c>
      <c r="X32" s="117">
        <v>433626.44189467741</v>
      </c>
      <c r="Y32" s="117">
        <v>433628.82464952051</v>
      </c>
      <c r="Z32" s="117">
        <v>433630.10117355851</v>
      </c>
      <c r="AA32" s="117">
        <v>433631.95734541328</v>
      </c>
      <c r="AB32" s="117">
        <v>433634.08842921344</v>
      </c>
      <c r="AC32" s="117">
        <v>433639.7115979548</v>
      </c>
      <c r="AD32" s="117">
        <v>433639.02836437232</v>
      </c>
      <c r="AE32" s="117">
        <v>433641.53409170918</v>
      </c>
      <c r="AF32" s="117">
        <v>433644.78036293434</v>
      </c>
      <c r="AG32" s="117">
        <v>433648.46254008374</v>
      </c>
      <c r="AH32" s="117">
        <v>433655.79789529432</v>
      </c>
      <c r="AI32" s="117">
        <v>433659.59117761027</v>
      </c>
      <c r="AJ32" s="117">
        <v>433664.744082661</v>
      </c>
      <c r="AK32" s="117">
        <v>433670.64580405888</v>
      </c>
      <c r="AL32" s="117">
        <v>433677.91056192701</v>
      </c>
    </row>
    <row r="33" spans="1:38" s="39" customFormat="1" ht="14.25">
      <c r="B33" s="39" t="s">
        <v>121</v>
      </c>
      <c r="C33" s="39" t="s">
        <v>16</v>
      </c>
      <c r="D33" s="117">
        <v>15597.178</v>
      </c>
      <c r="E33" s="117">
        <v>19083</v>
      </c>
      <c r="F33" s="117">
        <v>17013.667414939999</v>
      </c>
      <c r="G33" s="117">
        <v>13431</v>
      </c>
      <c r="H33" s="117">
        <v>13528.701500555819</v>
      </c>
      <c r="I33" s="117">
        <v>13570.7321798186</v>
      </c>
      <c r="J33" s="117">
        <v>13604.039199614686</v>
      </c>
      <c r="K33" s="117">
        <v>13504.479203584764</v>
      </c>
      <c r="L33" s="117">
        <v>13498.411184331382</v>
      </c>
      <c r="M33" s="117">
        <v>13492.343165077997</v>
      </c>
      <c r="N33" s="117">
        <v>13499.718002999545</v>
      </c>
      <c r="O33" s="117">
        <v>13490.990223398008</v>
      </c>
      <c r="P33" s="117">
        <v>13483.106558094943</v>
      </c>
      <c r="Q33" s="117">
        <v>13475.284390140969</v>
      </c>
      <c r="R33" s="117">
        <v>13467.599748793004</v>
      </c>
      <c r="S33" s="117">
        <v>13460.165730203322</v>
      </c>
      <c r="T33" s="117">
        <v>13459.50610795212</v>
      </c>
      <c r="U33" s="117">
        <v>13458.929886215439</v>
      </c>
      <c r="V33" s="117">
        <v>13458.383991938583</v>
      </c>
      <c r="W33" s="117">
        <v>13457.85326139164</v>
      </c>
      <c r="X33" s="117">
        <v>13457.383185764345</v>
      </c>
      <c r="Y33" s="117">
        <v>13457.034419976353</v>
      </c>
      <c r="Z33" s="117">
        <v>13456.624999268712</v>
      </c>
      <c r="AA33" s="117">
        <v>13456.238324155942</v>
      </c>
      <c r="AB33" s="117">
        <v>13455.859230908123</v>
      </c>
      <c r="AC33" s="117">
        <v>13455.646938689346</v>
      </c>
      <c r="AD33" s="117">
        <v>13455.116208142405</v>
      </c>
      <c r="AE33" s="117">
        <v>13454.737114894584</v>
      </c>
      <c r="AF33" s="117">
        <v>13454.388349106597</v>
      </c>
      <c r="AG33" s="117">
        <v>13454.054747048516</v>
      </c>
      <c r="AH33" s="117">
        <v>13453.895527884435</v>
      </c>
      <c r="AI33" s="117">
        <v>13453.554343961399</v>
      </c>
      <c r="AJ33" s="117">
        <v>13453.273814958015</v>
      </c>
      <c r="AK33" s="117">
        <v>13453.023613414454</v>
      </c>
      <c r="AL33" s="117">
        <v>13452.834066790545</v>
      </c>
    </row>
    <row r="34" spans="1:38" s="39" customFormat="1" ht="14.25">
      <c r="B34" s="39" t="s">
        <v>121</v>
      </c>
      <c r="C34" s="39" t="s">
        <v>125</v>
      </c>
      <c r="D34" s="117">
        <v>544154.55799999996</v>
      </c>
      <c r="E34" s="117">
        <v>548085.60411119601</v>
      </c>
      <c r="F34" s="117">
        <v>555184.03208261938</v>
      </c>
      <c r="G34" s="117">
        <v>557759.80657696316</v>
      </c>
      <c r="H34" s="117">
        <v>558139.19219648698</v>
      </c>
      <c r="I34" s="117">
        <v>552125.52834984811</v>
      </c>
      <c r="J34" s="117">
        <v>551217.02229315089</v>
      </c>
      <c r="K34" s="117">
        <v>544913.54351899633</v>
      </c>
      <c r="L34" s="117">
        <v>537742.53733471257</v>
      </c>
      <c r="M34" s="117">
        <v>529662.48934189207</v>
      </c>
      <c r="N34" s="117">
        <v>521455.10958442121</v>
      </c>
      <c r="O34" s="117">
        <v>510592.893066246</v>
      </c>
      <c r="P34" s="117">
        <v>496995.02331723081</v>
      </c>
      <c r="Q34" s="117">
        <v>480525.27324456978</v>
      </c>
      <c r="R34" s="117">
        <v>461047.37155600975</v>
      </c>
      <c r="S34" s="117">
        <v>439719.56974588678</v>
      </c>
      <c r="T34" s="117">
        <v>416934.48812433932</v>
      </c>
      <c r="U34" s="117">
        <v>392751.36685348779</v>
      </c>
      <c r="V34" s="117">
        <v>367223.42728144355</v>
      </c>
      <c r="W34" s="117">
        <v>340402.13963189267</v>
      </c>
      <c r="X34" s="117">
        <v>313996.56346722489</v>
      </c>
      <c r="Y34" s="117">
        <v>288017.01738284848</v>
      </c>
      <c r="Z34" s="117">
        <v>262460.58541666454</v>
      </c>
      <c r="AA34" s="117">
        <v>237329.73483608331</v>
      </c>
      <c r="AB34" s="117">
        <v>212625.55206662649</v>
      </c>
      <c r="AC34" s="117">
        <v>189718.75563084055</v>
      </c>
      <c r="AD34" s="117">
        <v>166906.28083096381</v>
      </c>
      <c r="AE34" s="117">
        <v>150975.99286504387</v>
      </c>
      <c r="AF34" s="117">
        <v>150893.36087513066</v>
      </c>
      <c r="AG34" s="117">
        <v>150801.66409828633</v>
      </c>
      <c r="AH34" s="117">
        <v>150706.37393377282</v>
      </c>
      <c r="AI34" s="117">
        <v>150602.07067758648</v>
      </c>
      <c r="AJ34" s="117">
        <v>150490.74573502937</v>
      </c>
      <c r="AK34" s="117">
        <v>150373.43649140155</v>
      </c>
      <c r="AL34" s="117">
        <v>150252.05148821027</v>
      </c>
    </row>
    <row r="35" spans="1:38" s="39" customFormat="1" ht="14.25">
      <c r="B35" s="39" t="s">
        <v>121</v>
      </c>
      <c r="C35" s="39" t="s">
        <v>126</v>
      </c>
      <c r="D35" s="117">
        <v>91734.6</v>
      </c>
      <c r="E35" s="117">
        <v>93372.91</v>
      </c>
      <c r="F35" s="117">
        <v>94867.49</v>
      </c>
      <c r="G35" s="117">
        <v>95535.97</v>
      </c>
      <c r="H35" s="117">
        <v>96214.697780409464</v>
      </c>
      <c r="I35" s="117">
        <v>95916.591192586638</v>
      </c>
      <c r="J35" s="117">
        <v>96635.039451049888</v>
      </c>
      <c r="K35" s="117">
        <v>96548.103758978788</v>
      </c>
      <c r="L35" s="117">
        <v>96449.161712587287</v>
      </c>
      <c r="M35" s="117">
        <v>96338.213311875341</v>
      </c>
      <c r="N35" s="117">
        <v>96367.767385757688</v>
      </c>
      <c r="O35" s="117">
        <v>96366.0424855858</v>
      </c>
      <c r="P35" s="117">
        <v>96341.141169748735</v>
      </c>
      <c r="Q35" s="117">
        <v>96291.807934130367</v>
      </c>
      <c r="R35" s="117">
        <v>102342.81488059023</v>
      </c>
      <c r="S35" s="117">
        <v>102539.79253141856</v>
      </c>
      <c r="T35" s="117">
        <v>102712.04467658565</v>
      </c>
      <c r="U35" s="117">
        <v>102861.7256875711</v>
      </c>
      <c r="V35" s="117">
        <v>102989.75359153755</v>
      </c>
      <c r="W35" s="117">
        <v>103096.69168466266</v>
      </c>
      <c r="X35" s="117">
        <v>103184.1028008689</v>
      </c>
      <c r="Y35" s="117">
        <v>103254.85190151</v>
      </c>
      <c r="Z35" s="117">
        <v>103307.7557413146</v>
      </c>
      <c r="AA35" s="117">
        <v>103343.47781283149</v>
      </c>
      <c r="AB35" s="117">
        <v>103362.34147718806</v>
      </c>
      <c r="AC35" s="117">
        <v>104030.35357959157</v>
      </c>
      <c r="AD35" s="117">
        <v>104686.89906915335</v>
      </c>
      <c r="AE35" s="117">
        <v>105335.25412097111</v>
      </c>
      <c r="AF35" s="117">
        <v>105976.07397006442</v>
      </c>
      <c r="AG35" s="117">
        <v>106609.68623394294</v>
      </c>
      <c r="AH35" s="117">
        <v>107239.85851396897</v>
      </c>
      <c r="AI35" s="117">
        <v>107862.65940002535</v>
      </c>
      <c r="AJ35" s="117">
        <v>108479.39936215116</v>
      </c>
      <c r="AK35" s="117">
        <v>109090.7336353659</v>
      </c>
      <c r="AL35" s="117">
        <v>109697.97268970867</v>
      </c>
    </row>
    <row r="36" spans="1:38" s="39" customFormat="1" ht="14.25">
      <c r="B36" s="39" t="s">
        <v>121</v>
      </c>
      <c r="C36" s="39" t="s">
        <v>4</v>
      </c>
      <c r="D36" s="117">
        <v>191.91491131333333</v>
      </c>
      <c r="E36" s="117">
        <v>165.95780739</v>
      </c>
      <c r="F36" s="117">
        <v>164.34815962000005</v>
      </c>
      <c r="G36" s="117">
        <v>165.26472742000004</v>
      </c>
      <c r="H36" s="117">
        <v>167.42764610120378</v>
      </c>
      <c r="I36" s="117">
        <v>168.28474660920602</v>
      </c>
      <c r="J36" s="117">
        <v>170.95445481957157</v>
      </c>
      <c r="K36" s="117">
        <v>172.23218958630002</v>
      </c>
      <c r="L36" s="117">
        <v>173.50992435302848</v>
      </c>
      <c r="M36" s="117">
        <v>174.78765911975691</v>
      </c>
      <c r="N36" s="117">
        <v>176.34447152382475</v>
      </c>
      <c r="O36" s="117">
        <v>177.87055124035462</v>
      </c>
      <c r="P36" s="117">
        <v>179.38017810396019</v>
      </c>
      <c r="Q36" s="117">
        <v>180.87055823395613</v>
      </c>
      <c r="R36" s="117">
        <v>182.34013947440619</v>
      </c>
      <c r="S36" s="117">
        <v>183.79109484362115</v>
      </c>
      <c r="T36" s="117">
        <v>185.21504269954525</v>
      </c>
      <c r="U36" s="117">
        <v>186.61539778523812</v>
      </c>
      <c r="V36" s="117">
        <v>187.99340182544887</v>
      </c>
      <c r="W36" s="117">
        <v>189.34967568255203</v>
      </c>
      <c r="X36" s="117">
        <v>190.68670280604559</v>
      </c>
      <c r="Y36" s="117">
        <v>192.00945009492557</v>
      </c>
      <c r="Z36" s="117">
        <v>193.31543409969393</v>
      </c>
      <c r="AA36" s="117">
        <v>194.60558611391244</v>
      </c>
      <c r="AB36" s="117">
        <v>195.88021656876836</v>
      </c>
      <c r="AC36" s="117">
        <v>197.14615495038126</v>
      </c>
      <c r="AD36" s="117">
        <v>198.39036314888651</v>
      </c>
      <c r="AE36" s="117">
        <v>199.61904978802917</v>
      </c>
      <c r="AF36" s="117">
        <v>200.83345659255824</v>
      </c>
      <c r="AG36" s="117">
        <v>202.03420442484824</v>
      </c>
      <c r="AH36" s="117">
        <v>203.22843320220596</v>
      </c>
      <c r="AI36" s="117">
        <v>204.40869257613735</v>
      </c>
      <c r="AJ36" s="117">
        <v>205.57746599614043</v>
      </c>
      <c r="AK36" s="117">
        <v>206.73599518696417</v>
      </c>
      <c r="AL36" s="117">
        <v>207.88676359810663</v>
      </c>
    </row>
    <row r="37" spans="1:38" s="39" customFormat="1" ht="14.25">
      <c r="B37" s="39" t="s">
        <v>121</v>
      </c>
      <c r="C37" s="39" t="s">
        <v>5</v>
      </c>
      <c r="D37" s="117">
        <v>152237.08000000002</v>
      </c>
      <c r="E37" s="117">
        <v>171014.42</v>
      </c>
      <c r="F37" s="117">
        <v>203309.02000000002</v>
      </c>
      <c r="G37" s="117">
        <v>197021.88</v>
      </c>
      <c r="H37" s="117">
        <v>200044.40076790517</v>
      </c>
      <c r="I37" s="117">
        <v>201068.47392137669</v>
      </c>
      <c r="J37" s="117">
        <v>204258.27077753574</v>
      </c>
      <c r="K37" s="117">
        <v>205784.92238915793</v>
      </c>
      <c r="L37" s="117">
        <v>207311.57400078015</v>
      </c>
      <c r="M37" s="117">
        <v>208838.22561240234</v>
      </c>
      <c r="N37" s="117">
        <v>210698.3222674765</v>
      </c>
      <c r="O37" s="117">
        <v>212521.69916804368</v>
      </c>
      <c r="P37" s="117">
        <v>214325.4180182183</v>
      </c>
      <c r="Q37" s="117">
        <v>216106.1406584997</v>
      </c>
      <c r="R37" s="117">
        <v>217862.0125558319</v>
      </c>
      <c r="S37" s="117">
        <v>219595.63005649322</v>
      </c>
      <c r="T37" s="117">
        <v>221296.97868198185</v>
      </c>
      <c r="U37" s="117">
        <v>222970.13840502061</v>
      </c>
      <c r="V37" s="117">
        <v>224616.59285205434</v>
      </c>
      <c r="W37" s="117">
        <v>226237.08383630539</v>
      </c>
      <c r="X37" s="117">
        <v>227834.57861066321</v>
      </c>
      <c r="Y37" s="117">
        <v>229415.01168090667</v>
      </c>
      <c r="Z37" s="117">
        <v>230975.41579414633</v>
      </c>
      <c r="AA37" s="117">
        <v>232516.9036702158</v>
      </c>
      <c r="AB37" s="117">
        <v>234039.84621572614</v>
      </c>
      <c r="AC37" s="117">
        <v>235552.40337612346</v>
      </c>
      <c r="AD37" s="117">
        <v>237038.99707373808</v>
      </c>
      <c r="AE37" s="117">
        <v>238507.04544079359</v>
      </c>
      <c r="AF37" s="117">
        <v>239958.03210373482</v>
      </c>
      <c r="AG37" s="117">
        <v>241392.69887578406</v>
      </c>
      <c r="AH37" s="117">
        <v>242819.57660899847</v>
      </c>
      <c r="AI37" s="117">
        <v>244229.76354470971</v>
      </c>
      <c r="AJ37" s="117">
        <v>245626.2269358073</v>
      </c>
      <c r="AK37" s="117">
        <v>247010.45040873581</v>
      </c>
      <c r="AL37" s="117">
        <v>248385.4012163849</v>
      </c>
    </row>
    <row r="38" spans="1:38" s="39" customFormat="1" ht="14.25">
      <c r="B38" s="39" t="s">
        <v>121</v>
      </c>
      <c r="C38" s="39" t="s">
        <v>10</v>
      </c>
      <c r="D38" s="117">
        <v>117501.98</v>
      </c>
      <c r="E38" s="117">
        <v>109009.04</v>
      </c>
      <c r="F38" s="117">
        <v>110784.02</v>
      </c>
      <c r="G38" s="117">
        <v>116166.86</v>
      </c>
      <c r="H38" s="117">
        <v>117949.63433049092</v>
      </c>
      <c r="I38" s="117">
        <v>118553.4455519796</v>
      </c>
      <c r="J38" s="117">
        <v>120434.20488005012</v>
      </c>
      <c r="K38" s="117">
        <v>121334.34504218247</v>
      </c>
      <c r="L38" s="117">
        <v>122234.48520431481</v>
      </c>
      <c r="M38" s="117">
        <v>123134.62536644717</v>
      </c>
      <c r="N38" s="117">
        <v>124231.37048624644</v>
      </c>
      <c r="O38" s="117">
        <v>125306.46500447835</v>
      </c>
      <c r="P38" s="117">
        <v>126369.96879661872</v>
      </c>
      <c r="Q38" s="117">
        <v>127419.91362616132</v>
      </c>
      <c r="R38" s="117">
        <v>128455.20602838058</v>
      </c>
      <c r="S38" s="117">
        <v>129477.37685389242</v>
      </c>
      <c r="T38" s="117">
        <v>130480.52139317839</v>
      </c>
      <c r="U38" s="117">
        <v>131467.04526863489</v>
      </c>
      <c r="V38" s="117">
        <v>132437.82325204244</v>
      </c>
      <c r="W38" s="117">
        <v>133393.29272929131</v>
      </c>
      <c r="X38" s="117">
        <v>134335.20324394241</v>
      </c>
      <c r="Y38" s="117">
        <v>135267.05388311783</v>
      </c>
      <c r="Z38" s="117">
        <v>136187.09510325649</v>
      </c>
      <c r="AA38" s="117">
        <v>137095.98298319386</v>
      </c>
      <c r="AB38" s="117">
        <v>137993.93621587494</v>
      </c>
      <c r="AC38" s="117">
        <v>138885.76604609258</v>
      </c>
      <c r="AD38" s="117">
        <v>139762.28737015149</v>
      </c>
      <c r="AE38" s="117">
        <v>140627.87404695418</v>
      </c>
      <c r="AF38" s="117">
        <v>141483.40084828113</v>
      </c>
      <c r="AG38" s="117">
        <v>142329.30516002263</v>
      </c>
      <c r="AH38" s="117">
        <v>143170.61691991647</v>
      </c>
      <c r="AI38" s="117">
        <v>144002.08749727978</v>
      </c>
      <c r="AJ38" s="117">
        <v>144825.46643567341</v>
      </c>
      <c r="AK38" s="117">
        <v>145641.62850687795</v>
      </c>
      <c r="AL38" s="117">
        <v>146452.32325445442</v>
      </c>
    </row>
    <row r="39" spans="1:38" s="39" customFormat="1" ht="14.25">
      <c r="B39" s="39" t="s">
        <v>121</v>
      </c>
      <c r="C39" s="39" t="s">
        <v>103</v>
      </c>
      <c r="D39" s="117">
        <v>3073.7744999999995</v>
      </c>
      <c r="E39" s="117">
        <v>3333.361321085672</v>
      </c>
      <c r="F39" s="117">
        <v>3120.9934618966108</v>
      </c>
      <c r="G39" s="117">
        <v>2490.470777744069</v>
      </c>
      <c r="H39" s="117">
        <v>2502.0232801840516</v>
      </c>
      <c r="I39" s="117">
        <v>2514.8317110162152</v>
      </c>
      <c r="J39" s="117">
        <v>2554.7275839450831</v>
      </c>
      <c r="K39" s="117">
        <v>2573.8219342910388</v>
      </c>
      <c r="L39" s="117">
        <v>2592.916284636995</v>
      </c>
      <c r="M39" s="117">
        <v>2612.0106349829516</v>
      </c>
      <c r="N39" s="117">
        <v>2635.2754957664711</v>
      </c>
      <c r="O39" s="117">
        <v>2658.0810901058103</v>
      </c>
      <c r="P39" s="117">
        <v>2680.6408145305882</v>
      </c>
      <c r="Q39" s="117">
        <v>2702.9129175458784</v>
      </c>
      <c r="R39" s="117">
        <v>2724.8742038767227</v>
      </c>
      <c r="S39" s="117">
        <v>2746.5571469080637</v>
      </c>
      <c r="T39" s="117">
        <v>2767.8364921551238</v>
      </c>
      <c r="U39" s="117">
        <v>2788.7632692228126</v>
      </c>
      <c r="V39" s="117">
        <v>2809.3560343310965</v>
      </c>
      <c r="W39" s="117">
        <v>2829.6240655899601</v>
      </c>
      <c r="X39" s="117">
        <v>2849.6044754393365</v>
      </c>
      <c r="Y39" s="117">
        <v>2869.3714887590932</v>
      </c>
      <c r="Z39" s="117">
        <v>2888.8879931092961</v>
      </c>
      <c r="AA39" s="117">
        <v>2908.1679056549219</v>
      </c>
      <c r="AB39" s="117">
        <v>2927.2158654509599</v>
      </c>
      <c r="AC39" s="117">
        <v>2946.1339317072307</v>
      </c>
      <c r="AD39" s="117">
        <v>2964.7272641140798</v>
      </c>
      <c r="AE39" s="117">
        <v>2983.0886437713425</v>
      </c>
      <c r="AF39" s="117">
        <v>3001.2366268989858</v>
      </c>
      <c r="AG39" s="117">
        <v>3019.1804916069932</v>
      </c>
      <c r="AH39" s="117">
        <v>3037.0269361601745</v>
      </c>
      <c r="AI39" s="117">
        <v>3054.6646232387275</v>
      </c>
      <c r="AJ39" s="117">
        <v>3072.1306652825865</v>
      </c>
      <c r="AK39" s="117">
        <v>3089.4436185117183</v>
      </c>
      <c r="AL39" s="117">
        <v>3106.6405953660578</v>
      </c>
    </row>
    <row r="40" spans="1:38" s="39" customFormat="1" ht="14.25">
      <c r="B40" s="39" t="s">
        <v>121</v>
      </c>
      <c r="C40" s="39" t="s">
        <v>32</v>
      </c>
      <c r="D40" s="117">
        <v>111973</v>
      </c>
      <c r="E40" s="117">
        <v>115518</v>
      </c>
      <c r="F40" s="117">
        <v>116782</v>
      </c>
      <c r="G40" s="117">
        <v>120812</v>
      </c>
      <c r="H40" s="117">
        <v>117077.96841116817</v>
      </c>
      <c r="I40" s="117">
        <v>113343.77429674067</v>
      </c>
      <c r="J40" s="117">
        <v>109609.58018231316</v>
      </c>
      <c r="K40" s="117">
        <v>105875.38606788566</v>
      </c>
      <c r="L40" s="117">
        <v>102141.19195345815</v>
      </c>
      <c r="M40" s="117">
        <v>98406.99783903065</v>
      </c>
      <c r="N40" s="117">
        <v>94672.803724603145</v>
      </c>
      <c r="O40" s="117">
        <v>90938.609610175641</v>
      </c>
      <c r="P40" s="117">
        <v>87204.415495748137</v>
      </c>
      <c r="Q40" s="117">
        <v>83470.221381320633</v>
      </c>
      <c r="R40" s="117">
        <v>79736.027266893143</v>
      </c>
      <c r="S40" s="117">
        <v>76655.317122490451</v>
      </c>
      <c r="T40" s="117">
        <v>73574.606978087759</v>
      </c>
      <c r="U40" s="117">
        <v>70493.896833685067</v>
      </c>
      <c r="V40" s="117">
        <v>67413.186689282375</v>
      </c>
      <c r="W40" s="117">
        <v>64332.476544879682</v>
      </c>
      <c r="X40" s="117">
        <v>61251.76640047699</v>
      </c>
      <c r="Y40" s="117">
        <v>58171.056256074298</v>
      </c>
      <c r="Z40" s="117">
        <v>55090.346111671606</v>
      </c>
      <c r="AA40" s="117">
        <v>52009.635967268914</v>
      </c>
      <c r="AB40" s="117">
        <v>48928.925822866222</v>
      </c>
      <c r="AC40" s="117">
        <v>45848.21567846353</v>
      </c>
      <c r="AD40" s="117">
        <v>42767.505534060838</v>
      </c>
      <c r="AE40" s="117">
        <v>39686.795389658146</v>
      </c>
      <c r="AF40" s="117">
        <v>36606.085245255454</v>
      </c>
      <c r="AG40" s="117">
        <v>33525.375100852762</v>
      </c>
      <c r="AH40" s="117">
        <v>30444.664956450073</v>
      </c>
      <c r="AI40" s="117">
        <v>27363.954812047385</v>
      </c>
      <c r="AJ40" s="117">
        <v>24283.244667644696</v>
      </c>
      <c r="AK40" s="117">
        <v>21202.534523242008</v>
      </c>
      <c r="AL40" s="117">
        <v>18121.824378839359</v>
      </c>
    </row>
    <row r="41" spans="1:38" s="39" customFormat="1" ht="14.25">
      <c r="B41" s="39" t="s">
        <v>122</v>
      </c>
      <c r="C41" s="39" t="s">
        <v>89</v>
      </c>
      <c r="D41" s="117">
        <v>2038142.0927576637</v>
      </c>
      <c r="E41" s="117">
        <v>2107139.1150532654</v>
      </c>
      <c r="F41" s="117">
        <v>2085911.0753965934</v>
      </c>
      <c r="G41" s="117">
        <v>2131275.2613883652</v>
      </c>
      <c r="H41" s="117">
        <v>2039449.2067836775</v>
      </c>
      <c r="I41" s="117">
        <v>1947601.6661353009</v>
      </c>
      <c r="J41" s="117">
        <v>1855754.1254869243</v>
      </c>
      <c r="K41" s="117">
        <v>1763906.5848385477</v>
      </c>
      <c r="L41" s="117">
        <v>1672059.0441901712</v>
      </c>
      <c r="M41" s="117">
        <v>1580211.5035417946</v>
      </c>
      <c r="N41" s="117">
        <v>1488363.962893418</v>
      </c>
      <c r="O41" s="117">
        <v>1396516.4222450415</v>
      </c>
      <c r="P41" s="117">
        <v>1304668.8815966649</v>
      </c>
      <c r="Q41" s="117">
        <v>1212821.3409482883</v>
      </c>
      <c r="R41" s="117">
        <v>1120978.1510167152</v>
      </c>
      <c r="S41" s="117">
        <v>1070020.4457408253</v>
      </c>
      <c r="T41" s="117">
        <v>1019067.0911817383</v>
      </c>
      <c r="U41" s="117">
        <v>968113.73662265134</v>
      </c>
      <c r="V41" s="117">
        <v>917160.38206356438</v>
      </c>
      <c r="W41" s="117">
        <v>866207.02750447742</v>
      </c>
      <c r="X41" s="117">
        <v>815253.67294539046</v>
      </c>
      <c r="Y41" s="117">
        <v>764300.31838630349</v>
      </c>
      <c r="Z41" s="117">
        <v>713346.96382721653</v>
      </c>
      <c r="AA41" s="117">
        <v>662393.60926812957</v>
      </c>
      <c r="AB41" s="117">
        <v>611442.62782729918</v>
      </c>
      <c r="AC41" s="117">
        <v>560486.90014995611</v>
      </c>
      <c r="AD41" s="117">
        <v>509533.54559086921</v>
      </c>
      <c r="AE41" s="117">
        <v>458580.19103178231</v>
      </c>
      <c r="AF41" s="117">
        <v>407626.8364726954</v>
      </c>
      <c r="AG41" s="117">
        <v>356673.4819136085</v>
      </c>
      <c r="AH41" s="117">
        <v>305720.1273545216</v>
      </c>
      <c r="AI41" s="117">
        <v>254766.77279543469</v>
      </c>
      <c r="AJ41" s="117">
        <v>203813.41823634779</v>
      </c>
      <c r="AK41" s="117">
        <v>152860.06367726089</v>
      </c>
      <c r="AL41" s="117">
        <v>101906.70911817392</v>
      </c>
    </row>
    <row r="42" spans="1:38" ht="14.25">
      <c r="A42" s="39"/>
    </row>
    <row r="43" spans="1:38" ht="14.25" hidden="1">
      <c r="B43" s="39"/>
    </row>
  </sheetData>
  <sheetProtection algorithmName="SHA-512" hashValue="Q5PN0pglbwTs9J/52qfQ3lv4c2C75+8cRUt/z/nI8Ib+KgPQf8J10hxsEz/kmQkrr/PSSkd2ifNVM/O/Uclq6w==" saltValue="72UnG4o25ANlNFUT0adHEg==" spinCount="100000" sheet="1" objects="1" scenarios="1"/>
  <mergeCells count="4">
    <mergeCell ref="B1:C1"/>
    <mergeCell ref="B4:C4"/>
    <mergeCell ref="D4:G4"/>
    <mergeCell ref="H4:AL4"/>
  </mergeCells>
  <printOptions horizontalCentered="1" verticalCentered="1"/>
  <pageMargins left="0" right="0" top="0" bottom="0" header="0" footer="0"/>
  <pageSetup scale="34" fitToWidth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Tracker-Info</vt:lpstr>
      <vt:lpstr>GHG-Overview</vt:lpstr>
      <vt:lpstr>Community-Emissions-Graph</vt:lpstr>
      <vt:lpstr>Community-Emissions-Data</vt:lpstr>
      <vt:lpstr>Government-Emissions-Graph</vt:lpstr>
      <vt:lpstr>Government-Emissions-Data</vt:lpstr>
      <vt:lpstr>Forecast-Overview</vt:lpstr>
      <vt:lpstr>Emissions-Forecast-Graph</vt:lpstr>
      <vt:lpstr>Emissions-Forecast-Data</vt:lpstr>
      <vt:lpstr>'Community-Emissions-Graph'!Print_Area</vt:lpstr>
      <vt:lpstr>'Emissions-Forecast-Data'!Print_Area</vt:lpstr>
      <vt:lpstr>'Forecast-Overview'!Print_Area</vt:lpstr>
      <vt:lpstr>'GHG-Overview'!Print_Area</vt:lpstr>
      <vt:lpstr>'Government-Emissions-Graph'!Print_Area</vt:lpstr>
      <vt:lpstr>'Tracker-Info'!Print_Area</vt:lpstr>
    </vt:vector>
  </TitlesOfParts>
  <Company>City of Spokane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Spokane Community GHG Data Tracker</dc:title>
  <dc:subject>Spokane Community GHG Data Tracker</dc:subject>
  <dc:creator>Logan Callen</dc:creator>
  <cp:keywords>greenhouse gas inventory, tracker</cp:keywords>
  <dc:description>Spokane Community GHG Data from ICLEI ClearPath data exports in the Global Covenant of Mayors Common Reporting Framework structure by Logan Callen in Environmental Programs</dc:description>
  <cp:lastModifiedBy>Robinson, Megan</cp:lastModifiedBy>
  <cp:lastPrinted>2023-12-06T18:19:52Z</cp:lastPrinted>
  <dcterms:created xsi:type="dcterms:W3CDTF">2023-10-02T23:22:53Z</dcterms:created>
  <dcterms:modified xsi:type="dcterms:W3CDTF">2024-02-13T21:26:08Z</dcterms:modified>
  <cp:category>environmental programs</cp:category>
  <cp:contentStatus>Final Summary (Live)</cp:contentStatus>
</cp:coreProperties>
</file>